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00" windowWidth="28770" windowHeight="6645" activeTab="0"/>
  </bookViews>
  <sheets>
    <sheet name="NP2012-T13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<sst xmlns="http://schemas.openxmlformats.org/spreadsheetml/2006/main" count="175" uniqueCount="144">
  <si>
    <t>Year</t>
  </si>
  <si>
    <t xml:space="preserve">Low </t>
  </si>
  <si>
    <t xml:space="preserve">High </t>
  </si>
  <si>
    <t>Constant</t>
  </si>
  <si>
    <t xml:space="preserve">Census Bureau table NP2012-T13 </t>
  </si>
  <si>
    <t>United States: 2015 to 2060</t>
  </si>
  <si>
    <t>http://www.census.gov/population/projections/</t>
  </si>
  <si>
    <t>Low</t>
  </si>
  <si>
    <t>Variant</t>
  </si>
  <si>
    <t>High</t>
  </si>
  <si>
    <t>Probabilistic projections</t>
  </si>
  <si>
    <t>approximate numbers</t>
  </si>
  <si>
    <t>Projections</t>
  </si>
  <si>
    <t>http://esa.un.org/unpd/ppp/Figures-Output/Population/PPP_Total-Population.htm</t>
  </si>
  <si>
    <t>International Migration Series for the</t>
  </si>
  <si>
    <t>Table 13.  Projections of the Population by Net</t>
  </si>
  <si>
    <t>Social Security</t>
  </si>
  <si>
    <t>dependency ratios</t>
  </si>
  <si>
    <t>1997 projections</t>
  </si>
  <si>
    <t>http://www.ssa.gov/OACT/NOTES/AS112/tabi.html</t>
  </si>
  <si>
    <t>NumbersUSA</t>
  </si>
  <si>
    <t>Population with</t>
  </si>
  <si>
    <t>https://www.numbersusa.com/content/learn/about-problem/our-lost-future.html</t>
  </si>
  <si>
    <t>https://www.numbersusa.com/content/learn/about/question-where-does-census-bureau-say-we.html</t>
  </si>
  <si>
    <t>no immigration</t>
  </si>
  <si>
    <t>after 1970</t>
  </si>
  <si>
    <t>Population growth:</t>
  </si>
  <si>
    <t>native born plus</t>
  </si>
  <si>
    <t>Demographic analysis using 1970 as a baseline</t>
  </si>
  <si>
    <t>since 1970</t>
  </si>
  <si>
    <t>immigrants and descendants</t>
  </si>
  <si>
    <t>POP/DB/WPP/Rev.2012/POP/F01-1</t>
  </si>
  <si>
    <t xml:space="preserve">  notes</t>
  </si>
  <si>
    <t>https://www.numbersusa.com/content/learn/about/questions-about-these-charts.html</t>
  </si>
  <si>
    <t xml:space="preserve">  baseline</t>
  </si>
  <si>
    <t>http://www.census.gov/popest/data/national/totals/pre-1980/tables/popclockest.txt</t>
  </si>
  <si>
    <t>Census Bureau</t>
  </si>
  <si>
    <t>http://www.census.gov/popest/data/intercensal/national/nat2010.html</t>
  </si>
  <si>
    <t>http://www.census.gov/popclock/</t>
  </si>
  <si>
    <t>Population numbers in thousands</t>
  </si>
  <si>
    <t xml:space="preserve">Linear extrapolation of data </t>
  </si>
  <si>
    <t>decadal extrapolation</t>
  </si>
  <si>
    <t>Colorado Alliance for Immigration Reform</t>
  </si>
  <si>
    <t>Table A</t>
  </si>
  <si>
    <t>Table B</t>
  </si>
  <si>
    <t>Table C</t>
  </si>
  <si>
    <t>Table D</t>
  </si>
  <si>
    <t>Table E</t>
  </si>
  <si>
    <t>Table F</t>
  </si>
  <si>
    <t>Alternative Net</t>
  </si>
  <si>
    <t>International Migration</t>
  </si>
  <si>
    <t>Middle</t>
  </si>
  <si>
    <t>series</t>
  </si>
  <si>
    <t xml:space="preserve">    Alternative Net International Migration</t>
  </si>
  <si>
    <t>population after 2060</t>
  </si>
  <si>
    <t>after 1970. Unvarying</t>
  </si>
  <si>
    <t>zero net immigration</t>
  </si>
  <si>
    <t xml:space="preserve">2012 projections </t>
  </si>
  <si>
    <t>United Nations</t>
  </si>
  <si>
    <t xml:space="preserve">  maximum population with replacement level immigration</t>
  </si>
  <si>
    <t>Historical</t>
  </si>
  <si>
    <t>Estimates</t>
  </si>
  <si>
    <t>Census Bureau Historical Estimates are obtained from:</t>
  </si>
  <si>
    <t>Data sources for various columns and tables:</t>
  </si>
  <si>
    <t>Census Bureau 2013 projections: 2015 to 2060 data from:</t>
  </si>
  <si>
    <t>Social Security projections from:</t>
  </si>
  <si>
    <t>UN population projections from:</t>
  </si>
  <si>
    <t>NumbersUSA data and projections from:</t>
  </si>
  <si>
    <t>Notes on tables:</t>
  </si>
  <si>
    <t>historical data and from from 2013 Projections of Population by</t>
  </si>
  <si>
    <t>Net International Migration (table NP2012-T13).</t>
  </si>
  <si>
    <t>The 2013 data point is from the Census Bureau population clock</t>
  </si>
  <si>
    <t>as of June 17, 2013.</t>
  </si>
  <si>
    <t>with Census Bureau datasets.</t>
  </si>
  <si>
    <t>of data from Table A in order to complete</t>
  </si>
  <si>
    <t>projections to the year 2100.</t>
  </si>
  <si>
    <t>be used, a simple linear extrapolation</t>
  </si>
  <si>
    <t>extends the growth rate that</t>
  </si>
  <si>
    <t>occurs between 2050 and 2060 to</t>
  </si>
  <si>
    <t>directly from the</t>
  </si>
  <si>
    <t>1997 dataset.</t>
  </si>
  <si>
    <t>Data have not been</t>
  </si>
  <si>
    <t>altered in any manner.</t>
  </si>
  <si>
    <t>projections, are</t>
  </si>
  <si>
    <t>by Fred Elbel</t>
  </si>
  <si>
    <t>Security Administration</t>
  </si>
  <si>
    <t>Data have not been altered in any manner and correspond directly</t>
  </si>
  <si>
    <t xml:space="preserve">Data have not been altered in any manner and </t>
  </si>
  <si>
    <t>correspond directly with UN Population Division datasets.</t>
  </si>
  <si>
    <t>and demographic projection by demographer</t>
  </si>
  <si>
    <t>Leon Bouvier. This dataset uses 1970 as a</t>
  </si>
  <si>
    <t>baseline because US fertility reached replacement</t>
  </si>
  <si>
    <t>level fertility (2.1 children per woman) in 1972.</t>
  </si>
  <si>
    <t>Data have not been altered, however, some data</t>
  </si>
  <si>
    <t>points have been interpolated from the source</t>
  </si>
  <si>
    <t>charts referenced below.</t>
  </si>
  <si>
    <t>continue the year 2100.</t>
  </si>
  <si>
    <r>
      <t>Table E</t>
    </r>
    <r>
      <rPr>
        <sz val="10"/>
        <color indexed="8"/>
        <rFont val="Arial"/>
        <family val="2"/>
      </rPr>
      <t xml:space="preserve"> shows data from NumbersUSA analysis</t>
    </r>
  </si>
  <si>
    <r>
      <t>Table C</t>
    </r>
    <r>
      <rPr>
        <sz val="10"/>
        <color indexed="8"/>
        <rFont val="Arial"/>
        <family val="2"/>
      </rPr>
      <t>, Social</t>
    </r>
  </si>
  <si>
    <r>
      <t>Table B</t>
    </r>
    <r>
      <rPr>
        <sz val="10"/>
        <color indexed="8"/>
        <rFont val="Arial"/>
        <family val="2"/>
      </rPr>
      <t xml:space="preserve"> contains a linear extrapoliation</t>
    </r>
  </si>
  <si>
    <r>
      <t>Table A</t>
    </r>
    <r>
      <rPr>
        <sz val="10"/>
        <color indexed="8"/>
        <rFont val="Arial"/>
        <family val="2"/>
      </rPr>
      <t xml:space="preserve"> consists of data directly from US Census Bureau</t>
    </r>
  </si>
  <si>
    <t>Extrapolation performed by the author.</t>
  </si>
  <si>
    <r>
      <t>Table F</t>
    </r>
    <r>
      <rPr>
        <sz val="10"/>
        <color indexed="8"/>
        <rFont val="Arial"/>
        <family val="2"/>
      </rPr>
      <t xml:space="preserve"> contains a linear extrapoliation of data from Table A</t>
    </r>
  </si>
  <si>
    <t>in order to complete projections to the year 2100.</t>
  </si>
  <si>
    <t>be used, a simple linear extrapolation extends the growth</t>
  </si>
  <si>
    <t>rate that occurs between 2050 and 2060 to the year 2100.</t>
  </si>
  <si>
    <t>Note that the zero net immigration series remains constant</t>
  </si>
  <si>
    <t>after 2060, since US population would be stablized at that</t>
  </si>
  <si>
    <t>point, or would moderately decline.</t>
  </si>
  <si>
    <t>http://www.census.gov/compendia/statab/cats/births_deaths_marriages_divorces/life_expectancy.html</t>
  </si>
  <si>
    <r>
      <t>Life Expectancies</t>
    </r>
    <r>
      <rPr>
        <sz val="10"/>
        <color indexed="8"/>
        <rFont val="Arial"/>
        <family val="2"/>
      </rPr>
      <t xml:space="preserve"> from US Census Bureau:</t>
    </r>
  </si>
  <si>
    <t xml:space="preserve">  life expectancy of person born in 2010</t>
  </si>
  <si>
    <t xml:space="preserve">  life expectancy of person born in 2013</t>
  </si>
  <si>
    <t xml:space="preserve">  life expectancy of person born in 1970</t>
  </si>
  <si>
    <t>Incremental difference:</t>
  </si>
  <si>
    <t>population growth caused</t>
  </si>
  <si>
    <t>(calculated by author)</t>
  </si>
  <si>
    <t>Percentage difference:</t>
  </si>
  <si>
    <t>by mass immigration</t>
  </si>
  <si>
    <t>Percentage growth:</t>
  </si>
  <si>
    <t>population growth since 1970</t>
  </si>
  <si>
    <t>caused by mass immigration</t>
  </si>
  <si>
    <t>June 19, 2013 rev 1.1</t>
  </si>
  <si>
    <t xml:space="preserve">  &lt;- Census population clock 2013jun17</t>
  </si>
  <si>
    <t>(extrapolation by the author)</t>
  </si>
  <si>
    <t>Table i: Population &amp;</t>
  </si>
  <si>
    <t>checksum for verification:</t>
  </si>
  <si>
    <t>sum of all data cells:</t>
  </si>
  <si>
    <t>http://esa.un.org/wpp/Excel-Data/EXCEL_FILES/1_Population/WPP2012_POP_F01_1_TOTAL_POPULATION_BOTH_SEXES.XLS</t>
  </si>
  <si>
    <t>population differences</t>
  </si>
  <si>
    <t xml:space="preserve">This component of Table E is calculated by the althor. </t>
  </si>
  <si>
    <t>US Population - Immigration Projections to 2100</t>
  </si>
  <si>
    <t>Historical data to 2010 are copied from UN Probabilistic</t>
  </si>
  <si>
    <t>Projections graphs; these data are approximate.</t>
  </si>
  <si>
    <t xml:space="preserve">and Probabilistic Projections of US population. </t>
  </si>
  <si>
    <t>Standard</t>
  </si>
  <si>
    <r>
      <t>Table D</t>
    </r>
    <r>
      <rPr>
        <sz val="10"/>
        <color indexed="8"/>
        <rFont val="Arial"/>
        <family val="2"/>
      </rPr>
      <t xml:space="preserve"> shows United Nations standard projections</t>
    </r>
  </si>
  <si>
    <t>population with</t>
  </si>
  <si>
    <t>Native-born</t>
  </si>
  <si>
    <t>Linear extrapolation of NumbersUSA data in Table E</t>
  </si>
  <si>
    <t>Census data in Table A</t>
  </si>
  <si>
    <t>projections to the year 2100. While a linear regression could have been</t>
  </si>
  <si>
    <t>While a linear regression could have been</t>
  </si>
  <si>
    <t xml:space="preserve">This component of Table F is calculated by the althor.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</si>
</sst>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\ ###\ ###\ ##0;\-#\ ###\ ###\ ##0;0"/>
    <numFmt numFmtId="169" formatCode="0.0%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17" fillId="0" borderId="0" xfId="0" applyFont="1" applyAlignment="1" applyProtection="1">
      <alignment/>
      <protection locked="0"/>
    </xf>
    <xf numFmtId="3" fontId="17" fillId="0" borderId="0" xfId="0" applyNumberFormat="1" applyFont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" fontId="17" fillId="0" borderId="0" xfId="0" applyNumberFormat="1" applyFont="1" applyAlignment="1" applyProtection="1">
      <alignment horizontal="right"/>
      <protection locked="0"/>
    </xf>
    <xf numFmtId="3" fontId="17" fillId="0" borderId="0" xfId="0" applyNumberFormat="1" applyFont="1" applyBorder="1" applyAlignment="1" applyProtection="1">
      <alignment horizontal="right"/>
      <protection locked="0"/>
    </xf>
    <xf numFmtId="3" fontId="17" fillId="0" borderId="0" xfId="0" applyNumberFormat="1" applyFont="1" applyAlignment="1" applyProtection="1">
      <alignment horizontal="left"/>
      <protection locked="0"/>
    </xf>
    <xf numFmtId="3" fontId="17" fillId="0" borderId="0" xfId="0" applyNumberFormat="1" applyFont="1" applyBorder="1" applyAlignment="1" applyProtection="1">
      <alignment horizontal="center" vertical="center" wrapText="1"/>
      <protection locked="0"/>
    </xf>
    <xf numFmtId="3" fontId="17" fillId="0" borderId="0" xfId="0" applyNumberFormat="1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3" fontId="17" fillId="0" borderId="10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3" fontId="17" fillId="0" borderId="10" xfId="0" applyNumberFormat="1" applyFont="1" applyBorder="1" applyAlignment="1" applyProtection="1">
      <alignment horizontal="right" vertical="center" wrapText="1"/>
      <protection locked="0"/>
    </xf>
    <xf numFmtId="3" fontId="17" fillId="0" borderId="10" xfId="0" applyNumberFormat="1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3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/>
    </xf>
    <xf numFmtId="3" fontId="17" fillId="0" borderId="0" xfId="0" applyNumberFormat="1" applyFont="1" applyBorder="1" applyAlignment="1" applyProtection="1">
      <alignment horizontal="left" vertical="center" wrapText="1"/>
      <protection locked="0"/>
    </xf>
    <xf numFmtId="3" fontId="17" fillId="0" borderId="0" xfId="0" applyNumberFormat="1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3" fontId="20" fillId="0" borderId="0" xfId="0" applyNumberFormat="1" applyFont="1" applyAlignment="1" applyProtection="1">
      <alignment horizontal="left"/>
      <protection locked="0"/>
    </xf>
    <xf numFmtId="3" fontId="20" fillId="0" borderId="0" xfId="0" applyNumberFormat="1" applyFont="1" applyAlignment="1" applyProtection="1">
      <alignment/>
      <protection locked="0"/>
    </xf>
    <xf numFmtId="3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11" xfId="0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0" fontId="20" fillId="0" borderId="13" xfId="0" applyFont="1" applyBorder="1" applyAlignment="1" applyProtection="1">
      <alignment/>
      <protection locked="0"/>
    </xf>
    <xf numFmtId="0" fontId="20" fillId="0" borderId="14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15" xfId="0" applyFont="1" applyBorder="1" applyAlignment="1" applyProtection="1">
      <alignment/>
      <protection locked="0"/>
    </xf>
    <xf numFmtId="3" fontId="20" fillId="0" borderId="12" xfId="0" applyNumberFormat="1" applyFont="1" applyBorder="1" applyAlignment="1" applyProtection="1">
      <alignment horizontal="right"/>
      <protection locked="0"/>
    </xf>
    <xf numFmtId="3" fontId="20" fillId="0" borderId="13" xfId="0" applyNumberFormat="1" applyFont="1" applyBorder="1" applyAlignment="1" applyProtection="1">
      <alignment horizontal="right"/>
      <protection locked="0"/>
    </xf>
    <xf numFmtId="3" fontId="20" fillId="0" borderId="11" xfId="0" applyNumberFormat="1" applyFont="1" applyBorder="1" applyAlignment="1" applyProtection="1">
      <alignment/>
      <protection locked="0"/>
    </xf>
    <xf numFmtId="3" fontId="20" fillId="0" borderId="13" xfId="0" applyNumberFormat="1" applyFont="1" applyBorder="1" applyAlignment="1" applyProtection="1">
      <alignment/>
      <protection locked="0"/>
    </xf>
    <xf numFmtId="3" fontId="20" fillId="0" borderId="16" xfId="0" applyNumberFormat="1" applyFont="1" applyBorder="1" applyAlignment="1" applyProtection="1">
      <alignment/>
      <protection locked="0"/>
    </xf>
    <xf numFmtId="3" fontId="20" fillId="0" borderId="16" xfId="0" applyNumberFormat="1" applyFont="1" applyFill="1" applyBorder="1" applyAlignment="1" applyProtection="1">
      <alignment/>
      <protection locked="0"/>
    </xf>
    <xf numFmtId="3" fontId="20" fillId="0" borderId="17" xfId="0" applyNumberFormat="1" applyFont="1" applyBorder="1" applyAlignment="1" applyProtection="1">
      <alignment/>
      <protection locked="0"/>
    </xf>
    <xf numFmtId="0" fontId="20" fillId="0" borderId="16" xfId="0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/>
      <protection locked="0"/>
    </xf>
    <xf numFmtId="0" fontId="20" fillId="0" borderId="17" xfId="0" applyFont="1" applyBorder="1" applyAlignment="1" applyProtection="1">
      <alignment/>
      <protection locked="0"/>
    </xf>
    <xf numFmtId="3" fontId="20" fillId="0" borderId="19" xfId="0" applyNumberFormat="1" applyFont="1" applyBorder="1" applyAlignment="1" applyProtection="1">
      <alignment horizontal="right"/>
      <protection locked="0"/>
    </xf>
    <xf numFmtId="3" fontId="20" fillId="0" borderId="11" xfId="0" applyNumberFormat="1" applyFont="1" applyBorder="1" applyAlignment="1" applyProtection="1">
      <alignment horizontal="right"/>
      <protection locked="0"/>
    </xf>
    <xf numFmtId="3" fontId="20" fillId="0" borderId="20" xfId="0" applyNumberFormat="1" applyFont="1" applyBorder="1" applyAlignment="1" applyProtection="1">
      <alignment horizontal="left"/>
      <protection locked="0"/>
    </xf>
    <xf numFmtId="0" fontId="17" fillId="22" borderId="0" xfId="0" applyFont="1" applyFill="1" applyBorder="1" applyAlignment="1" applyProtection="1">
      <alignment horizontal="center" vertical="center" wrapText="1"/>
      <protection locked="0"/>
    </xf>
    <xf numFmtId="3" fontId="17" fillId="22" borderId="10" xfId="0" applyNumberFormat="1" applyFont="1" applyFill="1" applyBorder="1" applyAlignment="1" applyProtection="1">
      <alignment horizontal="center" vertical="center" wrapText="1"/>
      <protection locked="0"/>
    </xf>
    <xf numFmtId="3" fontId="17" fillId="22" borderId="0" xfId="0" applyNumberFormat="1" applyFont="1" applyFill="1" applyBorder="1" applyAlignment="1" applyProtection="1">
      <alignment horizontal="left" vertical="center" wrapText="1"/>
      <protection locked="0"/>
    </xf>
    <xf numFmtId="3" fontId="17" fillId="22" borderId="10" xfId="0" applyNumberFormat="1" applyFont="1" applyFill="1" applyBorder="1" applyAlignment="1" applyProtection="1">
      <alignment horizontal="right" vertical="center" wrapText="1"/>
      <protection locked="0"/>
    </xf>
    <xf numFmtId="0" fontId="17" fillId="22" borderId="0" xfId="0" applyFont="1" applyFill="1" applyAlignment="1" applyProtection="1">
      <alignment/>
      <protection locked="0"/>
    </xf>
    <xf numFmtId="3" fontId="17" fillId="22" borderId="10" xfId="0" applyNumberFormat="1" applyFont="1" applyFill="1" applyBorder="1" applyAlignment="1" applyProtection="1">
      <alignment horizontal="right"/>
      <protection locked="0"/>
    </xf>
    <xf numFmtId="0" fontId="17" fillId="22" borderId="0" xfId="0" applyFont="1" applyFill="1" applyBorder="1" applyAlignment="1" applyProtection="1">
      <alignment/>
      <protection locked="0"/>
    </xf>
    <xf numFmtId="3" fontId="17" fillId="22" borderId="10" xfId="0" applyNumberFormat="1" applyFont="1" applyFill="1" applyBorder="1" applyAlignment="1" applyProtection="1">
      <alignment/>
      <protection locked="0"/>
    </xf>
    <xf numFmtId="0" fontId="17" fillId="22" borderId="10" xfId="0" applyFont="1" applyFill="1" applyBorder="1" applyAlignment="1" applyProtection="1">
      <alignment horizontal="center"/>
      <protection locked="0"/>
    </xf>
    <xf numFmtId="0" fontId="17" fillId="22" borderId="0" xfId="0" applyFont="1" applyFill="1" applyBorder="1" applyAlignment="1" applyProtection="1">
      <alignment horizontal="center"/>
      <protection locked="0"/>
    </xf>
    <xf numFmtId="3" fontId="17" fillId="22" borderId="0" xfId="0" applyNumberFormat="1" applyFont="1" applyFill="1" applyBorder="1" applyAlignment="1" applyProtection="1">
      <alignment horizontal="left"/>
      <protection locked="0"/>
    </xf>
    <xf numFmtId="0" fontId="17" fillId="22" borderId="0" xfId="0" applyFont="1" applyFill="1" applyAlignment="1" applyProtection="1">
      <alignment horizontal="center"/>
      <protection locked="0"/>
    </xf>
    <xf numFmtId="0" fontId="17" fillId="22" borderId="10" xfId="0" applyFont="1" applyFill="1" applyBorder="1" applyAlignment="1" applyProtection="1">
      <alignment/>
      <protection locked="0"/>
    </xf>
    <xf numFmtId="0" fontId="17" fillId="22" borderId="0" xfId="0" applyFont="1" applyFill="1" applyAlignment="1" applyProtection="1">
      <alignment horizontal="left"/>
      <protection locked="0"/>
    </xf>
    <xf numFmtId="0" fontId="17" fillId="0" borderId="10" xfId="0" applyFont="1" applyBorder="1" applyAlignment="1">
      <alignment/>
    </xf>
    <xf numFmtId="3" fontId="17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/>
    </xf>
    <xf numFmtId="3" fontId="17" fillId="22" borderId="0" xfId="0" applyNumberFormat="1" applyFont="1" applyFill="1" applyBorder="1" applyAlignment="1" applyProtection="1">
      <alignment/>
      <protection locked="0"/>
    </xf>
    <xf numFmtId="3" fontId="20" fillId="0" borderId="12" xfId="0" applyNumberFormat="1" applyFont="1" applyBorder="1" applyAlignment="1" applyProtection="1">
      <alignment/>
      <protection locked="0"/>
    </xf>
    <xf numFmtId="3" fontId="20" fillId="0" borderId="14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15" xfId="0" applyNumberFormat="1" applyFont="1" applyBorder="1" applyAlignment="1" applyProtection="1">
      <alignment/>
      <protection locked="0"/>
    </xf>
    <xf numFmtId="3" fontId="20" fillId="0" borderId="18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22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0" fontId="20" fillId="18" borderId="0" xfId="0" applyFont="1" applyFill="1" applyAlignment="1" applyProtection="1">
      <alignment horizontal="left"/>
      <protection locked="0"/>
    </xf>
    <xf numFmtId="0" fontId="20" fillId="18" borderId="0" xfId="0" applyFont="1" applyFill="1" applyAlignment="1" applyProtection="1">
      <alignment/>
      <protection locked="0"/>
    </xf>
    <xf numFmtId="3" fontId="20" fillId="18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left"/>
      <protection locked="0"/>
    </xf>
    <xf numFmtId="3" fontId="20" fillId="0" borderId="0" xfId="0" applyNumberFormat="1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 horizontal="left"/>
      <protection locked="0"/>
    </xf>
    <xf numFmtId="3" fontId="20" fillId="0" borderId="0" xfId="0" applyNumberFormat="1" applyFont="1" applyFill="1" applyAlignment="1" applyProtection="1">
      <alignment horizontal="right"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3" fontId="21" fillId="25" borderId="0" xfId="0" applyNumberFormat="1" applyFont="1" applyFill="1" applyAlignment="1" applyProtection="1">
      <alignment/>
      <protection locked="0"/>
    </xf>
    <xf numFmtId="3" fontId="21" fillId="25" borderId="0" xfId="0" applyNumberFormat="1" applyFont="1" applyFill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center"/>
      <protection locked="0"/>
    </xf>
    <xf numFmtId="3" fontId="17" fillId="0" borderId="10" xfId="0" applyNumberFormat="1" applyFont="1" applyBorder="1" applyAlignment="1">
      <alignment/>
    </xf>
    <xf numFmtId="0" fontId="23" fillId="18" borderId="21" xfId="0" applyFont="1" applyFill="1" applyBorder="1" applyAlignment="1" applyProtection="1">
      <alignment horizontal="left"/>
      <protection locked="0"/>
    </xf>
    <xf numFmtId="0" fontId="23" fillId="18" borderId="22" xfId="0" applyFont="1" applyFill="1" applyBorder="1" applyAlignment="1" applyProtection="1">
      <alignment/>
      <protection locked="0"/>
    </xf>
    <xf numFmtId="0" fontId="23" fillId="18" borderId="23" xfId="0" applyFont="1" applyFill="1" applyBorder="1" applyAlignment="1" applyProtection="1">
      <alignment/>
      <protection locked="0"/>
    </xf>
    <xf numFmtId="3" fontId="23" fillId="18" borderId="21" xfId="0" applyNumberFormat="1" applyFont="1" applyFill="1" applyBorder="1" applyAlignment="1" applyProtection="1">
      <alignment/>
      <protection locked="0"/>
    </xf>
    <xf numFmtId="3" fontId="23" fillId="18" borderId="22" xfId="0" applyNumberFormat="1" applyFont="1" applyFill="1" applyBorder="1" applyAlignment="1" applyProtection="1">
      <alignment/>
      <protection locked="0"/>
    </xf>
    <xf numFmtId="3" fontId="23" fillId="18" borderId="23" xfId="0" applyNumberFormat="1" applyFont="1" applyFill="1" applyBorder="1" applyAlignment="1" applyProtection="1">
      <alignment/>
      <protection locked="0"/>
    </xf>
    <xf numFmtId="3" fontId="23" fillId="26" borderId="21" xfId="0" applyNumberFormat="1" applyFont="1" applyFill="1" applyBorder="1" applyAlignment="1" applyProtection="1">
      <alignment/>
      <protection locked="0"/>
    </xf>
    <xf numFmtId="3" fontId="23" fillId="26" borderId="22" xfId="0" applyNumberFormat="1" applyFont="1" applyFill="1" applyBorder="1" applyAlignment="1" applyProtection="1">
      <alignment horizontal="right"/>
      <protection locked="0"/>
    </xf>
    <xf numFmtId="3" fontId="23" fillId="24" borderId="21" xfId="0" applyNumberFormat="1" applyFont="1" applyFill="1" applyBorder="1" applyAlignment="1" applyProtection="1">
      <alignment/>
      <protection locked="0"/>
    </xf>
    <xf numFmtId="3" fontId="23" fillId="24" borderId="23" xfId="0" applyNumberFormat="1" applyFont="1" applyFill="1" applyBorder="1" applyAlignment="1" applyProtection="1">
      <alignment/>
      <protection locked="0"/>
    </xf>
    <xf numFmtId="0" fontId="23" fillId="18" borderId="22" xfId="0" applyFont="1" applyFill="1" applyBorder="1" applyAlignment="1" applyProtection="1">
      <alignment horizontal="left"/>
      <protection locked="0"/>
    </xf>
    <xf numFmtId="3" fontId="17" fillId="0" borderId="0" xfId="0" applyNumberFormat="1" applyFont="1" applyBorder="1" applyAlignment="1" applyProtection="1">
      <alignment horizontal="right" vertical="center" wrapText="1"/>
      <protection locked="0"/>
    </xf>
    <xf numFmtId="3" fontId="17" fillId="22" borderId="0" xfId="0" applyNumberFormat="1" applyFont="1" applyFill="1" applyBorder="1" applyAlignment="1" applyProtection="1">
      <alignment horizontal="right" vertical="center" wrapText="1"/>
      <protection locked="0"/>
    </xf>
    <xf numFmtId="3" fontId="17" fillId="22" borderId="0" xfId="0" applyNumberFormat="1" applyFont="1" applyFill="1" applyBorder="1" applyAlignment="1" applyProtection="1">
      <alignment horizontal="right"/>
      <protection locked="0"/>
    </xf>
    <xf numFmtId="0" fontId="20" fillId="0" borderId="19" xfId="0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left"/>
      <protection locked="0"/>
    </xf>
    <xf numFmtId="0" fontId="20" fillId="0" borderId="20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14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19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2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19" xfId="0" applyFont="1" applyFill="1" applyBorder="1" applyAlignment="1" applyProtection="1">
      <alignment horizontal="right"/>
      <protection locked="0"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24" xfId="0" applyFont="1" applyBorder="1" applyAlignment="1">
      <alignment horizontal="right"/>
    </xf>
    <xf numFmtId="0" fontId="20" fillId="0" borderId="23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17" fillId="0" borderId="0" xfId="0" applyFont="1" applyAlignment="1" applyProtection="1">
      <alignment/>
      <protection locked="0"/>
    </xf>
    <xf numFmtId="3" fontId="17" fillId="0" borderId="0" xfId="0" applyNumberFormat="1" applyFont="1" applyAlignment="1" applyProtection="1">
      <alignment/>
      <protection locked="0"/>
    </xf>
    <xf numFmtId="3" fontId="17" fillId="0" borderId="0" xfId="0" applyNumberFormat="1" applyFont="1" applyFill="1" applyAlignment="1" applyProtection="1">
      <alignment/>
      <protection locked="0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3" fontId="20" fillId="0" borderId="0" xfId="0" applyNumberFormat="1" applyFont="1" applyFill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0" fillId="0" borderId="20" xfId="0" applyNumberFormat="1" applyFont="1" applyBorder="1" applyAlignment="1">
      <alignment horizontal="right"/>
    </xf>
    <xf numFmtId="3" fontId="20" fillId="0" borderId="24" xfId="0" applyNumberFormat="1" applyFont="1" applyBorder="1" applyAlignment="1">
      <alignment horizontal="right"/>
    </xf>
    <xf numFmtId="3" fontId="17" fillId="0" borderId="0" xfId="0" applyNumberFormat="1" applyFont="1" applyAlignment="1">
      <alignment/>
    </xf>
    <xf numFmtId="3" fontId="20" fillId="0" borderId="14" xfId="0" applyNumberFormat="1" applyFont="1" applyBorder="1" applyAlignment="1">
      <alignment horizontal="right"/>
    </xf>
    <xf numFmtId="3" fontId="20" fillId="0" borderId="16" xfId="0" applyNumberFormat="1" applyFont="1" applyBorder="1" applyAlignment="1">
      <alignment horizontal="right"/>
    </xf>
    <xf numFmtId="169" fontId="17" fillId="0" borderId="0" xfId="0" applyNumberFormat="1" applyFont="1" applyAlignment="1" applyProtection="1">
      <alignment/>
      <protection locked="0"/>
    </xf>
    <xf numFmtId="169" fontId="20" fillId="0" borderId="0" xfId="0" applyNumberFormat="1" applyFont="1" applyAlignment="1" applyProtection="1">
      <alignment/>
      <protection locked="0"/>
    </xf>
    <xf numFmtId="169" fontId="21" fillId="24" borderId="0" xfId="0" applyNumberFormat="1" applyFont="1" applyFill="1" applyAlignment="1" applyProtection="1">
      <alignment/>
      <protection locked="0"/>
    </xf>
    <xf numFmtId="169" fontId="20" fillId="0" borderId="0" xfId="0" applyNumberFormat="1" applyFont="1" applyFill="1" applyAlignment="1" applyProtection="1">
      <alignment/>
      <protection locked="0"/>
    </xf>
    <xf numFmtId="169" fontId="23" fillId="24" borderId="0" xfId="0" applyNumberFormat="1" applyFont="1" applyFill="1" applyBorder="1" applyAlignment="1" applyProtection="1">
      <alignment/>
      <protection locked="0"/>
    </xf>
    <xf numFmtId="169" fontId="20" fillId="0" borderId="0" xfId="0" applyNumberFormat="1" applyFont="1" applyBorder="1" applyAlignment="1" applyProtection="1">
      <alignment/>
      <protection locked="0"/>
    </xf>
    <xf numFmtId="169" fontId="20" fillId="0" borderId="0" xfId="0" applyNumberFormat="1" applyFont="1" applyBorder="1" applyAlignment="1" applyProtection="1">
      <alignment horizontal="right"/>
      <protection locked="0"/>
    </xf>
    <xf numFmtId="169" fontId="20" fillId="0" borderId="19" xfId="0" applyNumberFormat="1" applyFont="1" applyBorder="1" applyAlignment="1" applyProtection="1">
      <alignment horizontal="right"/>
      <protection locked="0"/>
    </xf>
    <xf numFmtId="169" fontId="20" fillId="0" borderId="20" xfId="0" applyNumberFormat="1" applyFont="1" applyBorder="1" applyAlignment="1">
      <alignment horizontal="right"/>
    </xf>
    <xf numFmtId="169" fontId="20" fillId="0" borderId="14" xfId="0" applyNumberFormat="1" applyFont="1" applyBorder="1" applyAlignment="1">
      <alignment horizontal="right"/>
    </xf>
    <xf numFmtId="169" fontId="20" fillId="0" borderId="24" xfId="0" applyNumberFormat="1" applyFont="1" applyBorder="1" applyAlignment="1">
      <alignment horizontal="right"/>
    </xf>
    <xf numFmtId="169" fontId="17" fillId="0" borderId="0" xfId="0" applyNumberFormat="1" applyFont="1" applyBorder="1" applyAlignment="1">
      <alignment/>
    </xf>
    <xf numFmtId="169" fontId="17" fillId="0" borderId="0" xfId="0" applyNumberFormat="1" applyFont="1" applyBorder="1" applyAlignment="1" applyProtection="1">
      <alignment/>
      <protection locked="0"/>
    </xf>
    <xf numFmtId="169" fontId="17" fillId="0" borderId="0" xfId="0" applyNumberFormat="1" applyFont="1" applyAlignment="1" applyProtection="1">
      <alignment horizontal="left"/>
      <protection locked="0"/>
    </xf>
    <xf numFmtId="169" fontId="17" fillId="0" borderId="0" xfId="0" applyNumberFormat="1" applyFont="1" applyBorder="1" applyAlignment="1" applyProtection="1">
      <alignment horizontal="left"/>
      <protection locked="0"/>
    </xf>
    <xf numFmtId="169" fontId="17" fillId="0" borderId="0" xfId="0" applyNumberFormat="1" applyFont="1" applyAlignment="1" applyProtection="1">
      <alignment/>
      <protection locked="0"/>
    </xf>
    <xf numFmtId="169" fontId="17" fillId="0" borderId="0" xfId="0" applyNumberFormat="1" applyFont="1" applyAlignment="1">
      <alignment/>
    </xf>
    <xf numFmtId="169" fontId="24" fillId="0" borderId="0" xfId="0" applyNumberFormat="1" applyFont="1" applyBorder="1" applyAlignment="1" applyProtection="1">
      <alignment/>
      <protection locked="0"/>
    </xf>
    <xf numFmtId="169" fontId="20" fillId="0" borderId="11" xfId="0" applyNumberFormat="1" applyFont="1" applyBorder="1" applyAlignment="1" applyProtection="1">
      <alignment horizontal="right"/>
      <protection locked="0"/>
    </xf>
    <xf numFmtId="169" fontId="20" fillId="0" borderId="16" xfId="0" applyNumberFormat="1" applyFont="1" applyBorder="1" applyAlignment="1">
      <alignment horizontal="right"/>
    </xf>
    <xf numFmtId="169" fontId="17" fillId="0" borderId="10" xfId="0" applyNumberFormat="1" applyFont="1" applyBorder="1" applyAlignment="1" applyProtection="1">
      <alignment/>
      <protection locked="0"/>
    </xf>
    <xf numFmtId="169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10" xfId="0" applyNumberFormat="1" applyFont="1" applyFill="1" applyBorder="1" applyAlignment="1" applyProtection="1">
      <alignment/>
      <protection locked="0"/>
    </xf>
    <xf numFmtId="169" fontId="17" fillId="0" borderId="10" xfId="0" applyNumberFormat="1" applyFont="1" applyFill="1" applyBorder="1" applyAlignment="1" applyProtection="1">
      <alignment/>
      <protection locked="0"/>
    </xf>
    <xf numFmtId="169" fontId="17" fillId="22" borderId="10" xfId="0" applyNumberFormat="1" applyFont="1" applyFill="1" applyBorder="1" applyAlignment="1" applyProtection="1">
      <alignment horizontal="right" vertical="center" wrapText="1"/>
      <protection locked="0"/>
    </xf>
    <xf numFmtId="169" fontId="17" fillId="22" borderId="10" xfId="0" applyNumberFormat="1" applyFont="1" applyFill="1" applyBorder="1" applyAlignment="1" applyProtection="1">
      <alignment/>
      <protection locked="0"/>
    </xf>
    <xf numFmtId="0" fontId="17" fillId="0" borderId="11" xfId="0" applyFont="1" applyBorder="1" applyAlignment="1" applyProtection="1">
      <alignment/>
      <protection locked="0"/>
    </xf>
    <xf numFmtId="0" fontId="17" fillId="0" borderId="14" xfId="0" applyFont="1" applyBorder="1" applyAlignment="1" applyProtection="1">
      <alignment/>
      <protection locked="0"/>
    </xf>
    <xf numFmtId="3" fontId="17" fillId="0" borderId="16" xfId="0" applyNumberFormat="1" applyFont="1" applyBorder="1" applyAlignment="1" applyProtection="1">
      <alignment/>
      <protection locked="0"/>
    </xf>
    <xf numFmtId="3" fontId="17" fillId="0" borderId="12" xfId="0" applyNumberFormat="1" applyFont="1" applyBorder="1" applyAlignment="1" applyProtection="1">
      <alignment/>
      <protection locked="0"/>
    </xf>
    <xf numFmtId="3" fontId="17" fillId="0" borderId="13" xfId="0" applyNumberFormat="1" applyFont="1" applyBorder="1" applyAlignment="1" applyProtection="1">
      <alignment/>
      <protection locked="0"/>
    </xf>
    <xf numFmtId="3" fontId="17" fillId="0" borderId="15" xfId="0" applyNumberFormat="1" applyFont="1" applyBorder="1" applyAlignment="1" applyProtection="1">
      <alignment/>
      <protection locked="0"/>
    </xf>
    <xf numFmtId="3" fontId="20" fillId="0" borderId="0" xfId="0" applyNumberFormat="1" applyFont="1" applyFill="1" applyBorder="1" applyAlignment="1">
      <alignment horizontal="left"/>
    </xf>
    <xf numFmtId="3" fontId="17" fillId="0" borderId="0" xfId="0" applyNumberFormat="1" applyFont="1" applyFill="1" applyAlignment="1">
      <alignment horizontal="left"/>
    </xf>
    <xf numFmtId="169" fontId="20" fillId="0" borderId="12" xfId="0" applyNumberFormat="1" applyFont="1" applyBorder="1" applyAlignment="1" applyProtection="1">
      <alignment/>
      <protection locked="0"/>
    </xf>
    <xf numFmtId="169" fontId="20" fillId="0" borderId="13" xfId="0" applyNumberFormat="1" applyFont="1" applyBorder="1" applyAlignment="1" applyProtection="1">
      <alignment/>
      <protection locked="0"/>
    </xf>
    <xf numFmtId="169" fontId="20" fillId="0" borderId="15" xfId="0" applyNumberFormat="1" applyFont="1" applyBorder="1" applyAlignment="1" applyProtection="1">
      <alignment/>
      <protection locked="0"/>
    </xf>
    <xf numFmtId="169" fontId="20" fillId="0" borderId="18" xfId="0" applyNumberFormat="1" applyFont="1" applyBorder="1" applyAlignment="1" applyProtection="1">
      <alignment/>
      <protection locked="0"/>
    </xf>
    <xf numFmtId="169" fontId="20" fillId="0" borderId="17" xfId="0" applyNumberFormat="1" applyFont="1" applyBorder="1" applyAlignment="1" applyProtection="1">
      <alignment/>
      <protection locked="0"/>
    </xf>
    <xf numFmtId="0" fontId="17" fillId="8" borderId="13" xfId="0" applyFont="1" applyFill="1" applyBorder="1" applyAlignment="1" applyProtection="1">
      <alignment/>
      <protection locked="0"/>
    </xf>
    <xf numFmtId="0" fontId="17" fillId="8" borderId="15" xfId="0" applyFont="1" applyFill="1" applyBorder="1" applyAlignment="1" applyProtection="1">
      <alignment/>
      <protection locked="0"/>
    </xf>
    <xf numFmtId="0" fontId="20" fillId="8" borderId="17" xfId="0" applyFont="1" applyFill="1" applyBorder="1" applyAlignment="1" applyProtection="1">
      <alignment/>
      <protection locked="0"/>
    </xf>
    <xf numFmtId="3" fontId="23" fillId="26" borderId="22" xfId="0" applyNumberFormat="1" applyFont="1" applyFill="1" applyBorder="1" applyAlignment="1" applyProtection="1">
      <alignment/>
      <protection locked="0"/>
    </xf>
    <xf numFmtId="3" fontId="20" fillId="0" borderId="0" xfId="0" applyNumberFormat="1" applyFont="1" applyFill="1" applyBorder="1" applyAlignment="1">
      <alignment/>
    </xf>
    <xf numFmtId="0" fontId="20" fillId="0" borderId="16" xfId="0" applyFont="1" applyBorder="1" applyAlignment="1">
      <alignment/>
    </xf>
    <xf numFmtId="0" fontId="20" fillId="0" borderId="18" xfId="0" applyFont="1" applyBorder="1" applyAlignment="1">
      <alignment horizontal="right"/>
    </xf>
    <xf numFmtId="3" fontId="23" fillId="27" borderId="10" xfId="0" applyNumberFormat="1" applyFont="1" applyFill="1" applyBorder="1" applyAlignment="1" applyProtection="1">
      <alignment horizontal="left"/>
      <protection locked="0"/>
    </xf>
    <xf numFmtId="3" fontId="20" fillId="27" borderId="0" xfId="0" applyNumberFormat="1" applyFont="1" applyFill="1" applyAlignment="1" applyProtection="1">
      <alignment horizontal="left"/>
      <protection locked="0"/>
    </xf>
    <xf numFmtId="3" fontId="20" fillId="0" borderId="15" xfId="0" applyNumberFormat="1" applyFont="1" applyBorder="1" applyAlignment="1" applyProtection="1">
      <alignment horizontal="right"/>
      <protection locked="0"/>
    </xf>
    <xf numFmtId="3" fontId="17" fillId="0" borderId="10" xfId="0" applyNumberFormat="1" applyFont="1" applyFill="1" applyBorder="1" applyAlignment="1">
      <alignment horizontal="right"/>
    </xf>
    <xf numFmtId="0" fontId="20" fillId="8" borderId="11" xfId="0" applyFont="1" applyFill="1" applyBorder="1" applyAlignment="1" applyProtection="1">
      <alignment horizontal="left"/>
      <protection locked="0"/>
    </xf>
    <xf numFmtId="0" fontId="20" fillId="8" borderId="12" xfId="0" applyFont="1" applyFill="1" applyBorder="1" applyAlignment="1" applyProtection="1">
      <alignment horizontal="left"/>
      <protection locked="0"/>
    </xf>
    <xf numFmtId="0" fontId="17" fillId="8" borderId="12" xfId="0" applyFont="1" applyFill="1" applyBorder="1" applyAlignment="1" applyProtection="1">
      <alignment/>
      <protection locked="0"/>
    </xf>
    <xf numFmtId="0" fontId="20" fillId="8" borderId="14" xfId="0" applyFont="1" applyFill="1" applyBorder="1" applyAlignment="1" applyProtection="1" quotePrefix="1">
      <alignment horizontal="left"/>
      <protection locked="0"/>
    </xf>
    <xf numFmtId="0" fontId="20" fillId="8" borderId="0" xfId="0" applyFont="1" applyFill="1" applyBorder="1" applyAlignment="1" applyProtection="1">
      <alignment horizontal="left"/>
      <protection locked="0"/>
    </xf>
    <xf numFmtId="0" fontId="17" fillId="8" borderId="0" xfId="0" applyFont="1" applyFill="1" applyBorder="1" applyAlignment="1" applyProtection="1">
      <alignment/>
      <protection locked="0"/>
    </xf>
    <xf numFmtId="0" fontId="20" fillId="8" borderId="14" xfId="0" applyFont="1" applyFill="1" applyBorder="1" applyAlignment="1" applyProtection="1">
      <alignment horizontal="left"/>
      <protection locked="0"/>
    </xf>
    <xf numFmtId="0" fontId="17" fillId="8" borderId="16" xfId="0" applyFont="1" applyFill="1" applyBorder="1" applyAlignment="1" applyProtection="1">
      <alignment horizontal="left"/>
      <protection locked="0"/>
    </xf>
    <xf numFmtId="0" fontId="20" fillId="8" borderId="18" xfId="0" applyFont="1" applyFill="1" applyBorder="1" applyAlignment="1" applyProtection="1">
      <alignment horizontal="left"/>
      <protection locked="0"/>
    </xf>
    <xf numFmtId="0" fontId="20" fillId="8" borderId="18" xfId="0" applyFont="1" applyFill="1" applyBorder="1" applyAlignment="1" applyProtection="1">
      <alignment/>
      <protection locked="0"/>
    </xf>
    <xf numFmtId="3" fontId="17" fillId="22" borderId="1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21" fillId="0" borderId="0" xfId="0" applyNumberFormat="1" applyFont="1" applyFill="1" applyAlignment="1" applyProtection="1">
      <alignment/>
      <protection locked="0"/>
    </xf>
    <xf numFmtId="0" fontId="21" fillId="28" borderId="21" xfId="0" applyFont="1" applyFill="1" applyBorder="1" applyAlignment="1" applyProtection="1">
      <alignment/>
      <protection locked="0"/>
    </xf>
    <xf numFmtId="0" fontId="23" fillId="28" borderId="21" xfId="0" applyFont="1" applyFill="1" applyBorder="1" applyAlignment="1" applyProtection="1">
      <alignment/>
      <protection locked="0"/>
    </xf>
    <xf numFmtId="0" fontId="23" fillId="28" borderId="22" xfId="0" applyFont="1" applyFill="1" applyBorder="1" applyAlignment="1" applyProtection="1">
      <alignment/>
      <protection locked="0"/>
    </xf>
    <xf numFmtId="3" fontId="23" fillId="28" borderId="22" xfId="0" applyNumberFormat="1" applyFont="1" applyFill="1" applyBorder="1" applyAlignment="1" applyProtection="1">
      <alignment/>
      <protection locked="0"/>
    </xf>
    <xf numFmtId="169" fontId="23" fillId="28" borderId="22" xfId="0" applyNumberFormat="1" applyFont="1" applyFill="1" applyBorder="1" applyAlignment="1" applyProtection="1">
      <alignment/>
      <protection locked="0"/>
    </xf>
    <xf numFmtId="3" fontId="23" fillId="28" borderId="23" xfId="0" applyNumberFormat="1" applyFont="1" applyFill="1" applyBorder="1" applyAlignment="1" applyProtection="1">
      <alignment/>
      <protection locked="0"/>
    </xf>
    <xf numFmtId="0" fontId="21" fillId="28" borderId="0" xfId="0" applyFont="1" applyFill="1" applyAlignment="1" applyProtection="1">
      <alignment/>
      <protection locked="0"/>
    </xf>
    <xf numFmtId="3" fontId="21" fillId="28" borderId="0" xfId="0" applyNumberFormat="1" applyFont="1" applyFill="1" applyAlignment="1" applyProtection="1">
      <alignment/>
      <protection locked="0"/>
    </xf>
    <xf numFmtId="169" fontId="21" fillId="28" borderId="0" xfId="0" applyNumberFormat="1" applyFont="1" applyFill="1" applyAlignment="1" applyProtection="1">
      <alignment/>
      <protection locked="0"/>
    </xf>
    <xf numFmtId="3" fontId="21" fillId="28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240"/>
  <sheetViews>
    <sheetView tabSelected="1" zoomScale="85" zoomScaleNormal="85" zoomScalePageLayoutView="0" workbookViewId="0" topLeftCell="A1">
      <pane xSplit="1" ySplit="21" topLeftCell="T121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C151" sqref="AC151"/>
    </sheetView>
  </sheetViews>
  <sheetFormatPr defaultColWidth="9.140625" defaultRowHeight="15"/>
  <cols>
    <col min="1" max="1" width="10.421875" style="3" customWidth="1"/>
    <col min="2" max="2" width="3.7109375" style="3" customWidth="1"/>
    <col min="3" max="3" width="18.8515625" style="5" customWidth="1"/>
    <col min="4" max="4" width="2.8515625" style="5" customWidth="1"/>
    <col min="5" max="5" width="13.421875" style="1" customWidth="1"/>
    <col min="6" max="6" width="12.140625" style="1" customWidth="1"/>
    <col min="7" max="7" width="12.57421875" style="1" customWidth="1"/>
    <col min="8" max="8" width="14.28125" style="1" customWidth="1"/>
    <col min="9" max="9" width="3.00390625" style="1" customWidth="1"/>
    <col min="10" max="12" width="11.00390625" style="2" customWidth="1"/>
    <col min="13" max="13" width="4.28125" style="4" customWidth="1"/>
    <col min="14" max="14" width="20.28125" style="7" customWidth="1"/>
    <col min="15" max="15" width="3.57421875" style="1" customWidth="1"/>
    <col min="16" max="17" width="11.57421875" style="2" customWidth="1"/>
    <col min="18" max="18" width="9.140625" style="5" customWidth="1"/>
    <col min="19" max="19" width="14.8515625" style="5" customWidth="1"/>
    <col min="20" max="20" width="3.7109375" style="1" customWidth="1"/>
    <col min="21" max="21" width="17.00390625" style="2" customWidth="1"/>
    <col min="22" max="22" width="28.7109375" style="2" customWidth="1"/>
    <col min="23" max="23" width="2.8515625" style="2" customWidth="1"/>
    <col min="24" max="24" width="26.00390625" style="2" bestFit="1" customWidth="1"/>
    <col min="25" max="25" width="26.00390625" style="150" bestFit="1" customWidth="1"/>
    <col min="26" max="26" width="28.8515625" style="150" bestFit="1" customWidth="1"/>
    <col min="27" max="27" width="4.57421875" style="2" customWidth="1"/>
    <col min="28" max="29" width="28.7109375" style="2" customWidth="1"/>
    <col min="30" max="30" width="3.140625" style="2" customWidth="1"/>
    <col min="31" max="31" width="26.00390625" style="2" bestFit="1" customWidth="1"/>
    <col min="32" max="32" width="26.00390625" style="150" customWidth="1"/>
    <col min="33" max="33" width="28.8515625" style="150" bestFit="1" customWidth="1"/>
    <col min="34" max="34" width="49.421875" style="1" bestFit="1" customWidth="1"/>
    <col min="35" max="16384" width="9.140625" style="1" customWidth="1"/>
  </cols>
  <sheetData>
    <row r="2" spans="2:7" ht="12.75">
      <c r="B2" s="4"/>
      <c r="C2" s="201" t="s">
        <v>131</v>
      </c>
      <c r="D2" s="202"/>
      <c r="E2" s="203"/>
      <c r="F2" s="203"/>
      <c r="G2" s="190"/>
    </row>
    <row r="3" spans="2:7" ht="12.75">
      <c r="B3" s="4"/>
      <c r="C3" s="204" t="s">
        <v>122</v>
      </c>
      <c r="D3" s="205"/>
      <c r="E3" s="206"/>
      <c r="F3" s="206"/>
      <c r="G3" s="191"/>
    </row>
    <row r="4" spans="2:34" ht="12.75">
      <c r="B4" s="4"/>
      <c r="C4" s="207" t="s">
        <v>84</v>
      </c>
      <c r="D4" s="205"/>
      <c r="E4" s="206"/>
      <c r="F4" s="206"/>
      <c r="G4" s="191"/>
      <c r="H4" s="10"/>
      <c r="J4" s="177" t="s">
        <v>126</v>
      </c>
      <c r="K4" s="180"/>
      <c r="L4" s="181"/>
      <c r="AB4" s="26"/>
      <c r="AC4" s="26"/>
      <c r="AD4" s="26"/>
      <c r="AE4" s="26"/>
      <c r="AF4" s="151"/>
      <c r="AG4" s="151"/>
      <c r="AH4" s="26"/>
    </row>
    <row r="5" spans="2:34" ht="12.75">
      <c r="B5" s="4"/>
      <c r="C5" s="207" t="s">
        <v>42</v>
      </c>
      <c r="D5" s="205"/>
      <c r="E5" s="206"/>
      <c r="F5" s="206"/>
      <c r="G5" s="191"/>
      <c r="H5" s="10"/>
      <c r="J5" s="178" t="s">
        <v>127</v>
      </c>
      <c r="K5" s="9"/>
      <c r="L5" s="182"/>
      <c r="O5" s="77"/>
      <c r="AB5" s="26"/>
      <c r="AC5" s="26"/>
      <c r="AD5" s="26"/>
      <c r="AE5" s="26"/>
      <c r="AF5" s="151"/>
      <c r="AG5" s="151"/>
      <c r="AH5" s="26"/>
    </row>
    <row r="6" spans="1:34" s="24" customFormat="1" ht="12.75">
      <c r="A6" s="23"/>
      <c r="B6" s="23"/>
      <c r="C6" s="208" t="s">
        <v>39</v>
      </c>
      <c r="D6" s="209"/>
      <c r="E6" s="210"/>
      <c r="F6" s="210"/>
      <c r="G6" s="192"/>
      <c r="H6" s="34"/>
      <c r="J6" s="179">
        <f>SUM(A23:AG129)</f>
        <v>135394065.92000994</v>
      </c>
      <c r="K6" s="71"/>
      <c r="L6" s="42"/>
      <c r="M6" s="23"/>
      <c r="N6" s="25"/>
      <c r="P6" s="26"/>
      <c r="Q6" s="26"/>
      <c r="R6" s="27"/>
      <c r="S6" s="27"/>
      <c r="U6" s="26"/>
      <c r="V6" s="26"/>
      <c r="W6" s="26"/>
      <c r="X6" s="26"/>
      <c r="Y6" s="151"/>
      <c r="Z6" s="151"/>
      <c r="AA6" s="26"/>
      <c r="AE6" s="26"/>
      <c r="AF6" s="151"/>
      <c r="AG6" s="151"/>
      <c r="AH6" s="69"/>
    </row>
    <row r="7" spans="1:34" s="24" customFormat="1" ht="12.75">
      <c r="A7" s="23"/>
      <c r="B7" s="23"/>
      <c r="C7" s="78"/>
      <c r="D7" s="78"/>
      <c r="E7" s="79"/>
      <c r="F7" s="79"/>
      <c r="G7" s="79"/>
      <c r="H7" s="79"/>
      <c r="I7" s="79"/>
      <c r="J7" s="80"/>
      <c r="K7" s="80"/>
      <c r="L7" s="80"/>
      <c r="M7" s="23"/>
      <c r="N7" s="25"/>
      <c r="P7" s="26"/>
      <c r="Q7" s="26"/>
      <c r="R7" s="27"/>
      <c r="S7" s="27"/>
      <c r="U7" s="26"/>
      <c r="V7" s="26"/>
      <c r="W7" s="26"/>
      <c r="X7" s="26"/>
      <c r="Y7" s="151"/>
      <c r="Z7" s="151"/>
      <c r="AA7" s="26"/>
      <c r="AE7" s="26"/>
      <c r="AF7" s="151"/>
      <c r="AG7" s="151"/>
      <c r="AH7" s="69"/>
    </row>
    <row r="8" spans="1:34" s="24" customFormat="1" ht="3.75" customHeight="1">
      <c r="A8" s="23"/>
      <c r="B8" s="23"/>
      <c r="C8" s="81"/>
      <c r="D8" s="81"/>
      <c r="E8" s="82"/>
      <c r="F8" s="82"/>
      <c r="G8" s="82"/>
      <c r="H8" s="82"/>
      <c r="I8" s="82"/>
      <c r="J8" s="83"/>
      <c r="K8" s="83"/>
      <c r="L8" s="83"/>
      <c r="M8" s="23"/>
      <c r="N8" s="198"/>
      <c r="P8" s="91"/>
      <c r="Q8" s="91"/>
      <c r="R8" s="92"/>
      <c r="S8" s="92"/>
      <c r="T8" s="90"/>
      <c r="U8" s="89"/>
      <c r="V8" s="89"/>
      <c r="W8" s="89"/>
      <c r="X8" s="89"/>
      <c r="Y8" s="152"/>
      <c r="Z8" s="152"/>
      <c r="AA8" s="215"/>
      <c r="AB8" s="222"/>
      <c r="AC8" s="222"/>
      <c r="AD8" s="222"/>
      <c r="AE8" s="223"/>
      <c r="AF8" s="224"/>
      <c r="AG8" s="224"/>
      <c r="AH8" s="225"/>
    </row>
    <row r="9" spans="1:34" s="28" customFormat="1" ht="12" customHeight="1">
      <c r="A9" s="84"/>
      <c r="B9" s="84"/>
      <c r="C9" s="84"/>
      <c r="D9" s="84"/>
      <c r="J9" s="85"/>
      <c r="K9" s="85"/>
      <c r="L9" s="85"/>
      <c r="M9" s="84"/>
      <c r="N9" s="86"/>
      <c r="P9" s="85"/>
      <c r="Q9" s="85"/>
      <c r="R9" s="87"/>
      <c r="S9" s="87"/>
      <c r="U9" s="85"/>
      <c r="V9" s="85"/>
      <c r="W9" s="85"/>
      <c r="X9" s="85"/>
      <c r="Y9" s="153"/>
      <c r="Z9" s="153"/>
      <c r="AA9" s="85"/>
      <c r="AE9" s="85"/>
      <c r="AF9" s="153"/>
      <c r="AG9" s="153"/>
      <c r="AH9" s="88"/>
    </row>
    <row r="10" spans="1:34" s="28" customFormat="1" ht="13.5" customHeight="1">
      <c r="A10" s="84"/>
      <c r="B10" s="84"/>
      <c r="C10" s="95"/>
      <c r="D10" s="105"/>
      <c r="E10" s="96"/>
      <c r="F10" s="96" t="s">
        <v>43</v>
      </c>
      <c r="G10" s="96"/>
      <c r="H10" s="97"/>
      <c r="J10" s="98"/>
      <c r="K10" s="99" t="s">
        <v>44</v>
      </c>
      <c r="L10" s="100"/>
      <c r="M10" s="84"/>
      <c r="N10" s="197" t="s">
        <v>45</v>
      </c>
      <c r="P10" s="101"/>
      <c r="Q10" s="193"/>
      <c r="R10" s="102" t="s">
        <v>46</v>
      </c>
      <c r="S10" s="102"/>
      <c r="U10" s="103" t="s">
        <v>47</v>
      </c>
      <c r="V10" s="104"/>
      <c r="W10" s="144"/>
      <c r="X10" s="144"/>
      <c r="Y10" s="154"/>
      <c r="Z10" s="154"/>
      <c r="AA10" s="85"/>
      <c r="AB10" s="216"/>
      <c r="AC10" s="217" t="s">
        <v>48</v>
      </c>
      <c r="AD10" s="218"/>
      <c r="AE10" s="219"/>
      <c r="AF10" s="220"/>
      <c r="AG10" s="220"/>
      <c r="AH10" s="221"/>
    </row>
    <row r="11" spans="1:34" s="28" customFormat="1" ht="13.5" customHeight="1">
      <c r="A11" s="84"/>
      <c r="B11" s="84"/>
      <c r="C11" s="84"/>
      <c r="D11" s="84"/>
      <c r="J11" s="85"/>
      <c r="K11" s="85"/>
      <c r="L11" s="85"/>
      <c r="M11" s="84"/>
      <c r="N11" s="86"/>
      <c r="P11" s="85"/>
      <c r="Q11" s="85"/>
      <c r="R11" s="87"/>
      <c r="S11" s="87"/>
      <c r="U11" s="85"/>
      <c r="V11" s="85"/>
      <c r="W11" s="85"/>
      <c r="X11" s="85"/>
      <c r="Y11" s="153"/>
      <c r="Z11" s="153"/>
      <c r="AA11" s="85"/>
      <c r="AE11" s="85"/>
      <c r="AF11" s="153"/>
      <c r="AG11" s="153"/>
      <c r="AH11" s="88"/>
    </row>
    <row r="12" spans="1:34" s="24" customFormat="1" ht="12.75">
      <c r="A12" s="29"/>
      <c r="B12" s="29"/>
      <c r="C12" s="27"/>
      <c r="D12" s="27"/>
      <c r="J12" s="26"/>
      <c r="K12" s="26"/>
      <c r="L12" s="26"/>
      <c r="M12" s="23"/>
      <c r="N12" s="25"/>
      <c r="P12" s="26"/>
      <c r="Q12" s="26"/>
      <c r="R12" s="27"/>
      <c r="S12" s="27"/>
      <c r="U12" s="26"/>
      <c r="V12" s="26"/>
      <c r="W12" s="26"/>
      <c r="X12" s="26"/>
      <c r="Y12" s="151"/>
      <c r="Z12" s="151"/>
      <c r="AA12" s="26"/>
      <c r="AE12" s="26"/>
      <c r="AF12" s="151"/>
      <c r="AG12" s="151"/>
      <c r="AH12" s="69"/>
    </row>
    <row r="13" spans="1:34" s="24" customFormat="1" ht="12.75">
      <c r="A13" s="29"/>
      <c r="B13" s="29"/>
      <c r="C13" s="27"/>
      <c r="D13" s="27"/>
      <c r="E13" s="30" t="s">
        <v>4</v>
      </c>
      <c r="F13" s="31"/>
      <c r="G13" s="31"/>
      <c r="H13" s="32"/>
      <c r="I13" s="34"/>
      <c r="J13" s="38" t="s">
        <v>40</v>
      </c>
      <c r="K13" s="67"/>
      <c r="L13" s="39"/>
      <c r="M13" s="23"/>
      <c r="N13" s="109"/>
      <c r="P13" s="38"/>
      <c r="Q13" s="67"/>
      <c r="R13" s="36"/>
      <c r="S13" s="37"/>
      <c r="U13" s="38"/>
      <c r="V13" s="39"/>
      <c r="W13" s="69"/>
      <c r="X13" s="38"/>
      <c r="Y13" s="185"/>
      <c r="Z13" s="186"/>
      <c r="AA13" s="26"/>
      <c r="AB13" s="38"/>
      <c r="AC13" s="67"/>
      <c r="AD13" s="67"/>
      <c r="AE13" s="67"/>
      <c r="AF13" s="185"/>
      <c r="AG13" s="186"/>
      <c r="AH13" s="69"/>
    </row>
    <row r="14" spans="1:34" s="24" customFormat="1" ht="12.75">
      <c r="A14" s="29"/>
      <c r="B14" s="29"/>
      <c r="C14" s="27"/>
      <c r="D14" s="27"/>
      <c r="E14" s="33" t="s">
        <v>15</v>
      </c>
      <c r="F14" s="34"/>
      <c r="G14" s="34"/>
      <c r="H14" s="35"/>
      <c r="I14" s="34"/>
      <c r="J14" s="68" t="s">
        <v>140</v>
      </c>
      <c r="K14" s="69"/>
      <c r="L14" s="70"/>
      <c r="M14" s="23"/>
      <c r="N14" s="48" t="s">
        <v>16</v>
      </c>
      <c r="P14" s="33" t="s">
        <v>58</v>
      </c>
      <c r="Q14" s="34"/>
      <c r="R14" s="72"/>
      <c r="S14" s="199"/>
      <c r="U14" s="68" t="s">
        <v>20</v>
      </c>
      <c r="V14" s="70"/>
      <c r="W14" s="69"/>
      <c r="X14" s="68" t="s">
        <v>20</v>
      </c>
      <c r="Y14" s="155"/>
      <c r="Z14" s="187"/>
      <c r="AA14" s="69"/>
      <c r="AB14" s="68" t="s">
        <v>139</v>
      </c>
      <c r="AC14" s="69"/>
      <c r="AD14" s="69"/>
      <c r="AE14" s="69"/>
      <c r="AF14" s="155"/>
      <c r="AG14" s="187"/>
      <c r="AH14" s="69"/>
    </row>
    <row r="15" spans="1:33" s="24" customFormat="1" ht="12.75">
      <c r="A15" s="29"/>
      <c r="B15" s="29"/>
      <c r="C15" s="27"/>
      <c r="D15" s="27"/>
      <c r="E15" s="33" t="s">
        <v>14</v>
      </c>
      <c r="F15" s="34"/>
      <c r="G15" s="34"/>
      <c r="H15" s="35"/>
      <c r="I15" s="34"/>
      <c r="J15" s="68" t="s">
        <v>41</v>
      </c>
      <c r="K15" s="69"/>
      <c r="L15" s="70"/>
      <c r="M15" s="23"/>
      <c r="N15" s="111" t="s">
        <v>125</v>
      </c>
      <c r="P15" s="114" t="s">
        <v>57</v>
      </c>
      <c r="Q15" s="194"/>
      <c r="R15" s="72"/>
      <c r="S15" s="199"/>
      <c r="T15" s="28"/>
      <c r="U15" s="68"/>
      <c r="V15" s="70"/>
      <c r="W15" s="69"/>
      <c r="X15" s="33"/>
      <c r="Y15" s="155"/>
      <c r="Z15" s="187"/>
      <c r="AA15" s="69"/>
      <c r="AB15" s="68" t="s">
        <v>41</v>
      </c>
      <c r="AC15" s="69"/>
      <c r="AD15" s="69"/>
      <c r="AE15" s="69"/>
      <c r="AF15" s="155"/>
      <c r="AG15" s="187"/>
    </row>
    <row r="16" spans="1:33" s="24" customFormat="1" ht="12.75">
      <c r="A16" s="29"/>
      <c r="B16" s="29"/>
      <c r="C16" s="27"/>
      <c r="D16" s="27"/>
      <c r="E16" s="43" t="s">
        <v>5</v>
      </c>
      <c r="F16" s="44"/>
      <c r="G16" s="44"/>
      <c r="H16" s="45"/>
      <c r="I16" s="34"/>
      <c r="J16" s="40" t="s">
        <v>124</v>
      </c>
      <c r="K16" s="71"/>
      <c r="L16" s="42"/>
      <c r="M16" s="23"/>
      <c r="N16" s="112" t="s">
        <v>17</v>
      </c>
      <c r="P16" s="40" t="s">
        <v>31</v>
      </c>
      <c r="Q16" s="71"/>
      <c r="R16" s="44"/>
      <c r="S16" s="45"/>
      <c r="U16" s="41" t="s">
        <v>28</v>
      </c>
      <c r="V16" s="45"/>
      <c r="W16" s="34"/>
      <c r="X16" s="40" t="s">
        <v>129</v>
      </c>
      <c r="Y16" s="188"/>
      <c r="Z16" s="189"/>
      <c r="AA16" s="72"/>
      <c r="AB16" s="40" t="s">
        <v>124</v>
      </c>
      <c r="AC16" s="71"/>
      <c r="AD16" s="71"/>
      <c r="AE16" s="71"/>
      <c r="AF16" s="188"/>
      <c r="AG16" s="189"/>
    </row>
    <row r="17" spans="1:33" s="24" customFormat="1" ht="15" customHeight="1">
      <c r="A17" s="29"/>
      <c r="B17" s="29"/>
      <c r="C17" s="27"/>
      <c r="D17" s="27"/>
      <c r="E17" s="34"/>
      <c r="F17" s="34"/>
      <c r="G17" s="34"/>
      <c r="H17" s="34"/>
      <c r="I17" s="34"/>
      <c r="J17" s="69"/>
      <c r="K17" s="69"/>
      <c r="L17" s="69"/>
      <c r="M17" s="23"/>
      <c r="N17" s="113"/>
      <c r="U17" s="69"/>
      <c r="V17" s="72"/>
      <c r="W17" s="72"/>
      <c r="X17" s="72"/>
      <c r="Y17" s="156"/>
      <c r="Z17" s="156"/>
      <c r="AA17" s="72"/>
      <c r="AB17" s="72"/>
      <c r="AC17" s="72"/>
      <c r="AD17" s="72"/>
      <c r="AE17" s="72"/>
      <c r="AF17" s="156"/>
      <c r="AG17" s="156"/>
    </row>
    <row r="18" spans="14:33" s="115" customFormat="1" ht="14.25" customHeight="1">
      <c r="N18" s="25"/>
      <c r="Q18" s="117"/>
      <c r="R18" s="36"/>
      <c r="S18" s="37" t="s">
        <v>10</v>
      </c>
      <c r="U18" s="116" t="s">
        <v>138</v>
      </c>
      <c r="V18" s="46" t="s">
        <v>26</v>
      </c>
      <c r="W18" s="72"/>
      <c r="X18" s="47" t="s">
        <v>114</v>
      </c>
      <c r="Y18" s="168" t="s">
        <v>117</v>
      </c>
      <c r="Z18" s="157" t="s">
        <v>119</v>
      </c>
      <c r="AB18" s="46" t="s">
        <v>21</v>
      </c>
      <c r="AC18" s="46" t="s">
        <v>26</v>
      </c>
      <c r="AD18" s="72"/>
      <c r="AE18" s="46" t="s">
        <v>114</v>
      </c>
      <c r="AF18" s="157" t="s">
        <v>117</v>
      </c>
      <c r="AG18" s="157" t="s">
        <v>119</v>
      </c>
    </row>
    <row r="19" spans="3:33" s="115" customFormat="1" ht="14.25" customHeight="1">
      <c r="C19" s="116" t="s">
        <v>36</v>
      </c>
      <c r="D19" s="27"/>
      <c r="E19" s="24"/>
      <c r="F19" s="24"/>
      <c r="K19" s="117" t="s">
        <v>49</v>
      </c>
      <c r="L19" s="118"/>
      <c r="N19" s="25"/>
      <c r="Q19" s="195"/>
      <c r="R19" s="196"/>
      <c r="S19" s="119" t="s">
        <v>11</v>
      </c>
      <c r="U19" s="120" t="s">
        <v>137</v>
      </c>
      <c r="V19" s="120" t="s">
        <v>27</v>
      </c>
      <c r="W19" s="121"/>
      <c r="X19" s="148" t="s">
        <v>115</v>
      </c>
      <c r="Y19" s="159" t="s">
        <v>115</v>
      </c>
      <c r="Z19" s="158" t="s">
        <v>120</v>
      </c>
      <c r="AB19" s="120" t="s">
        <v>56</v>
      </c>
      <c r="AC19" s="120" t="s">
        <v>27</v>
      </c>
      <c r="AD19" s="121"/>
      <c r="AE19" s="145" t="s">
        <v>115</v>
      </c>
      <c r="AF19" s="158" t="s">
        <v>115</v>
      </c>
      <c r="AG19" s="158" t="s">
        <v>120</v>
      </c>
    </row>
    <row r="20" spans="3:33" s="115" customFormat="1" ht="13.5" customHeight="1">
      <c r="C20" s="120" t="s">
        <v>60</v>
      </c>
      <c r="D20" s="121"/>
      <c r="E20" s="122" t="s">
        <v>51</v>
      </c>
      <c r="F20" s="123" t="s">
        <v>53</v>
      </c>
      <c r="G20" s="123"/>
      <c r="H20" s="124"/>
      <c r="J20" s="122" t="s">
        <v>51</v>
      </c>
      <c r="K20" s="125" t="s">
        <v>50</v>
      </c>
      <c r="L20" s="126"/>
      <c r="P20" s="46" t="s">
        <v>135</v>
      </c>
      <c r="Q20" s="122" t="s">
        <v>51</v>
      </c>
      <c r="R20" s="127" t="s">
        <v>7</v>
      </c>
      <c r="S20" s="120" t="s">
        <v>9</v>
      </c>
      <c r="U20" s="120" t="s">
        <v>24</v>
      </c>
      <c r="V20" s="120" t="s">
        <v>30</v>
      </c>
      <c r="W20" s="121"/>
      <c r="X20" s="148" t="s">
        <v>118</v>
      </c>
      <c r="Y20" s="159" t="s">
        <v>118</v>
      </c>
      <c r="Z20" s="158" t="s">
        <v>121</v>
      </c>
      <c r="AB20" s="120" t="s">
        <v>55</v>
      </c>
      <c r="AC20" s="120" t="s">
        <v>30</v>
      </c>
      <c r="AD20" s="121"/>
      <c r="AE20" s="148" t="s">
        <v>118</v>
      </c>
      <c r="AF20" s="158" t="s">
        <v>118</v>
      </c>
      <c r="AG20" s="158" t="s">
        <v>121</v>
      </c>
    </row>
    <row r="21" spans="1:34" s="115" customFormat="1" ht="12.75">
      <c r="A21" s="128" t="s">
        <v>0</v>
      </c>
      <c r="C21" s="129" t="s">
        <v>61</v>
      </c>
      <c r="D21" s="121"/>
      <c r="E21" s="129" t="s">
        <v>52</v>
      </c>
      <c r="F21" s="130" t="s">
        <v>1</v>
      </c>
      <c r="G21" s="131" t="s">
        <v>2</v>
      </c>
      <c r="H21" s="131" t="s">
        <v>3</v>
      </c>
      <c r="J21" s="129" t="s">
        <v>52</v>
      </c>
      <c r="K21" s="131" t="s">
        <v>1</v>
      </c>
      <c r="L21" s="131" t="s">
        <v>2</v>
      </c>
      <c r="N21" s="131" t="s">
        <v>18</v>
      </c>
      <c r="P21" s="129" t="s">
        <v>12</v>
      </c>
      <c r="Q21" s="129" t="s">
        <v>52</v>
      </c>
      <c r="R21" s="127" t="s">
        <v>8</v>
      </c>
      <c r="S21" s="129" t="s">
        <v>8</v>
      </c>
      <c r="U21" s="129" t="s">
        <v>25</v>
      </c>
      <c r="V21" s="129" t="s">
        <v>29</v>
      </c>
      <c r="W21" s="121"/>
      <c r="X21" s="149" t="s">
        <v>116</v>
      </c>
      <c r="Y21" s="169" t="s">
        <v>116</v>
      </c>
      <c r="Z21" s="160" t="s">
        <v>116</v>
      </c>
      <c r="AB21" s="129" t="s">
        <v>54</v>
      </c>
      <c r="AC21" s="129" t="s">
        <v>29</v>
      </c>
      <c r="AD21" s="121"/>
      <c r="AE21" s="146" t="s">
        <v>116</v>
      </c>
      <c r="AF21" s="160" t="s">
        <v>116</v>
      </c>
      <c r="AG21" s="160" t="s">
        <v>116</v>
      </c>
      <c r="AH21" s="115" t="s">
        <v>32</v>
      </c>
    </row>
    <row r="22" spans="24:33" s="20" customFormat="1" ht="11.25" customHeight="1">
      <c r="X22" s="147"/>
      <c r="Y22" s="161"/>
      <c r="Z22" s="161"/>
      <c r="AE22" s="147"/>
      <c r="AF22" s="166"/>
      <c r="AG22" s="166"/>
    </row>
    <row r="23" spans="1:33" ht="12.75">
      <c r="A23" s="11">
        <v>1950</v>
      </c>
      <c r="B23" s="18"/>
      <c r="C23" s="16">
        <v>152271</v>
      </c>
      <c r="D23" s="106"/>
      <c r="E23" s="19"/>
      <c r="F23" s="19"/>
      <c r="G23" s="19"/>
      <c r="H23" s="19"/>
      <c r="I23" s="8"/>
      <c r="J23" s="19"/>
      <c r="K23" s="19"/>
      <c r="L23" s="19"/>
      <c r="M23" s="21"/>
      <c r="N23" s="16">
        <v>159386</v>
      </c>
      <c r="P23" s="17"/>
      <c r="Q23" s="17">
        <v>156792</v>
      </c>
      <c r="R23" s="17">
        <v>156792</v>
      </c>
      <c r="S23" s="17">
        <v>156792</v>
      </c>
      <c r="U23" s="14"/>
      <c r="V23" s="14"/>
      <c r="W23" s="9"/>
      <c r="X23" s="14"/>
      <c r="Y23" s="170"/>
      <c r="Z23" s="170"/>
      <c r="AA23" s="9"/>
      <c r="AB23" s="14"/>
      <c r="AC23" s="14"/>
      <c r="AD23" s="9"/>
      <c r="AE23" s="173"/>
      <c r="AF23" s="174"/>
      <c r="AG23" s="174"/>
    </row>
    <row r="24" spans="1:33" ht="12.75">
      <c r="A24" s="11">
        <v>1960</v>
      </c>
      <c r="B24" s="18"/>
      <c r="C24" s="16">
        <v>180671</v>
      </c>
      <c r="D24" s="106"/>
      <c r="E24" s="19"/>
      <c r="F24" s="19"/>
      <c r="G24" s="19"/>
      <c r="H24" s="19"/>
      <c r="I24" s="8"/>
      <c r="J24" s="19"/>
      <c r="K24" s="19"/>
      <c r="L24" s="19"/>
      <c r="M24" s="21"/>
      <c r="N24" s="16">
        <v>190081</v>
      </c>
      <c r="P24" s="17"/>
      <c r="Q24" s="17">
        <v>188150</v>
      </c>
      <c r="R24" s="17">
        <v>188150</v>
      </c>
      <c r="S24" s="17">
        <v>188150</v>
      </c>
      <c r="U24" s="14"/>
      <c r="V24" s="14"/>
      <c r="W24" s="9"/>
      <c r="X24" s="14"/>
      <c r="Y24" s="170"/>
      <c r="Z24" s="170"/>
      <c r="AA24" s="9"/>
      <c r="AB24" s="14"/>
      <c r="AC24" s="14"/>
      <c r="AD24" s="9"/>
      <c r="AE24" s="173"/>
      <c r="AF24" s="174"/>
      <c r="AG24" s="174"/>
    </row>
    <row r="25" spans="1:34" s="53" customFormat="1" ht="12.75">
      <c r="A25" s="76">
        <v>1970</v>
      </c>
      <c r="B25" s="49"/>
      <c r="C25" s="52">
        <v>205052</v>
      </c>
      <c r="D25" s="107"/>
      <c r="E25" s="50"/>
      <c r="F25" s="50"/>
      <c r="G25" s="50"/>
      <c r="H25" s="50"/>
      <c r="I25" s="64"/>
      <c r="J25" s="50"/>
      <c r="K25" s="50"/>
      <c r="L25" s="50"/>
      <c r="M25" s="51"/>
      <c r="N25" s="52">
        <v>214776</v>
      </c>
      <c r="P25" s="54"/>
      <c r="Q25" s="54">
        <v>211669</v>
      </c>
      <c r="R25" s="54">
        <v>211669</v>
      </c>
      <c r="S25" s="54">
        <v>211669</v>
      </c>
      <c r="U25" s="52">
        <v>205052</v>
      </c>
      <c r="V25" s="52">
        <v>205052</v>
      </c>
      <c r="W25" s="107"/>
      <c r="X25" s="52">
        <f>V25-U25</f>
        <v>0</v>
      </c>
      <c r="Y25" s="175">
        <f>X25/V25</f>
        <v>0</v>
      </c>
      <c r="Z25" s="175"/>
      <c r="AA25" s="66"/>
      <c r="AB25" s="56"/>
      <c r="AC25" s="56"/>
      <c r="AD25" s="66"/>
      <c r="AE25" s="56"/>
      <c r="AF25" s="176"/>
      <c r="AG25" s="176"/>
      <c r="AH25" s="53" t="s">
        <v>34</v>
      </c>
    </row>
    <row r="26" spans="1:33" ht="12.75">
      <c r="A26" s="75">
        <v>1980</v>
      </c>
      <c r="B26" s="18"/>
      <c r="C26" s="16">
        <v>227224</v>
      </c>
      <c r="D26" s="106"/>
      <c r="E26" s="19"/>
      <c r="F26" s="19"/>
      <c r="G26" s="19"/>
      <c r="H26" s="19"/>
      <c r="I26" s="8"/>
      <c r="J26" s="19"/>
      <c r="K26" s="19"/>
      <c r="L26" s="19"/>
      <c r="M26" s="21"/>
      <c r="N26" s="16">
        <v>235128</v>
      </c>
      <c r="P26" s="17"/>
      <c r="Q26" s="17">
        <v>233000</v>
      </c>
      <c r="R26" s="17">
        <v>233000</v>
      </c>
      <c r="S26" s="17">
        <v>233000</v>
      </c>
      <c r="U26" s="14">
        <v>218000</v>
      </c>
      <c r="V26" s="14">
        <v>227000</v>
      </c>
      <c r="W26" s="9"/>
      <c r="X26" s="172">
        <f>V26-U26</f>
        <v>9000</v>
      </c>
      <c r="Y26" s="171">
        <f>X26/V26</f>
        <v>0.039647577092511016</v>
      </c>
      <c r="Z26" s="171">
        <f>X26/U$25</f>
        <v>0.043891305620037846</v>
      </c>
      <c r="AA26" s="9"/>
      <c r="AB26" s="14"/>
      <c r="AC26" s="14"/>
      <c r="AD26" s="9"/>
      <c r="AE26" s="173"/>
      <c r="AF26" s="174"/>
      <c r="AG26" s="174"/>
    </row>
    <row r="27" spans="1:33" ht="12.75">
      <c r="A27" s="75">
        <v>1990</v>
      </c>
      <c r="B27" s="18"/>
      <c r="C27" s="16">
        <v>249464</v>
      </c>
      <c r="D27" s="106"/>
      <c r="E27" s="19"/>
      <c r="F27" s="19"/>
      <c r="G27" s="19"/>
      <c r="H27" s="19"/>
      <c r="I27" s="8"/>
      <c r="J27" s="19"/>
      <c r="K27" s="19"/>
      <c r="L27" s="19"/>
      <c r="M27" s="21"/>
      <c r="N27" s="16">
        <v>259997</v>
      </c>
      <c r="P27" s="17"/>
      <c r="Q27" s="17">
        <v>258706</v>
      </c>
      <c r="R27" s="17">
        <v>258706</v>
      </c>
      <c r="S27" s="17">
        <v>258706</v>
      </c>
      <c r="U27" s="14">
        <v>230500</v>
      </c>
      <c r="V27" s="14">
        <v>250000</v>
      </c>
      <c r="W27" s="9"/>
      <c r="X27" s="172">
        <f>V27-U27</f>
        <v>19500</v>
      </c>
      <c r="Y27" s="171">
        <f>X27/V27</f>
        <v>0.078</v>
      </c>
      <c r="Z27" s="171">
        <f>X27/U$25</f>
        <v>0.09509782884341533</v>
      </c>
      <c r="AA27" s="9"/>
      <c r="AB27" s="14"/>
      <c r="AC27" s="14"/>
      <c r="AD27" s="9"/>
      <c r="AE27" s="173"/>
      <c r="AF27" s="174"/>
      <c r="AG27" s="174"/>
    </row>
    <row r="28" spans="1:33" ht="12.75">
      <c r="A28" s="11"/>
      <c r="B28" s="18"/>
      <c r="C28" s="16"/>
      <c r="D28" s="106"/>
      <c r="E28" s="19"/>
      <c r="F28" s="19"/>
      <c r="G28" s="19"/>
      <c r="H28" s="19"/>
      <c r="I28" s="8"/>
      <c r="J28" s="19"/>
      <c r="K28" s="19"/>
      <c r="L28" s="19"/>
      <c r="M28" s="21"/>
      <c r="N28" s="16"/>
      <c r="P28" s="17"/>
      <c r="Q28" s="17"/>
      <c r="R28" s="17"/>
      <c r="S28" s="17"/>
      <c r="U28" s="14"/>
      <c r="V28" s="14"/>
      <c r="W28" s="9"/>
      <c r="X28" s="173"/>
      <c r="Y28" s="174"/>
      <c r="Z28" s="174"/>
      <c r="AA28" s="9"/>
      <c r="AB28" s="14"/>
      <c r="AC28" s="14"/>
      <c r="AD28" s="9"/>
      <c r="AE28" s="173"/>
      <c r="AF28" s="174"/>
      <c r="AG28" s="174"/>
    </row>
    <row r="29" spans="1:33" ht="12.75">
      <c r="A29" s="75">
        <v>2000</v>
      </c>
      <c r="B29" s="18"/>
      <c r="C29" s="16">
        <v>282161</v>
      </c>
      <c r="D29" s="106"/>
      <c r="E29" s="19"/>
      <c r="F29" s="19"/>
      <c r="G29" s="19"/>
      <c r="H29" s="19"/>
      <c r="I29" s="8"/>
      <c r="J29" s="19"/>
      <c r="K29" s="19"/>
      <c r="L29" s="19"/>
      <c r="M29" s="21"/>
      <c r="N29" s="16">
        <v>284880</v>
      </c>
      <c r="P29" s="17"/>
      <c r="Q29" s="17">
        <v>282225</v>
      </c>
      <c r="R29" s="17">
        <v>282225</v>
      </c>
      <c r="S29" s="17">
        <v>282225</v>
      </c>
      <c r="U29" s="14">
        <v>243000</v>
      </c>
      <c r="V29" s="14">
        <v>281000</v>
      </c>
      <c r="W29" s="9"/>
      <c r="X29" s="172">
        <f>V29-U29</f>
        <v>38000</v>
      </c>
      <c r="Y29" s="171">
        <f>X29/V29</f>
        <v>0.13523131672597866</v>
      </c>
      <c r="Z29" s="171">
        <f>X29/U$25</f>
        <v>0.1853188459512709</v>
      </c>
      <c r="AA29" s="9"/>
      <c r="AB29" s="14"/>
      <c r="AC29" s="14"/>
      <c r="AD29" s="9"/>
      <c r="AE29" s="173"/>
      <c r="AF29" s="174"/>
      <c r="AG29" s="174"/>
    </row>
    <row r="30" spans="1:33" ht="12.75">
      <c r="A30" s="11">
        <v>2001</v>
      </c>
      <c r="B30" s="18"/>
      <c r="C30" s="16">
        <v>284969</v>
      </c>
      <c r="D30" s="106"/>
      <c r="E30" s="19"/>
      <c r="F30" s="19"/>
      <c r="G30" s="19"/>
      <c r="H30" s="19"/>
      <c r="I30" s="8"/>
      <c r="J30" s="19"/>
      <c r="K30" s="19"/>
      <c r="L30" s="19"/>
      <c r="M30" s="21"/>
      <c r="N30" s="16"/>
      <c r="P30" s="17"/>
      <c r="Q30" s="17"/>
      <c r="R30" s="17"/>
      <c r="S30" s="17"/>
      <c r="U30" s="14"/>
      <c r="V30" s="14"/>
      <c r="W30" s="9"/>
      <c r="X30" s="173"/>
      <c r="Y30" s="174"/>
      <c r="Z30" s="174"/>
      <c r="AA30" s="9"/>
      <c r="AB30" s="14"/>
      <c r="AC30" s="14"/>
      <c r="AD30" s="9"/>
      <c r="AE30" s="173"/>
      <c r="AF30" s="174"/>
      <c r="AG30" s="174"/>
    </row>
    <row r="31" spans="1:33" ht="12.75">
      <c r="A31" s="11">
        <v>2002</v>
      </c>
      <c r="B31" s="18"/>
      <c r="C31" s="16">
        <v>287625</v>
      </c>
      <c r="D31" s="106"/>
      <c r="E31" s="19"/>
      <c r="F31" s="19"/>
      <c r="G31" s="19"/>
      <c r="H31" s="19"/>
      <c r="I31" s="8"/>
      <c r="J31" s="19"/>
      <c r="K31" s="19"/>
      <c r="L31" s="19"/>
      <c r="M31" s="21"/>
      <c r="N31" s="16"/>
      <c r="P31" s="17"/>
      <c r="Q31" s="17"/>
      <c r="R31" s="17"/>
      <c r="S31" s="17"/>
      <c r="U31" s="14"/>
      <c r="V31" s="14"/>
      <c r="W31" s="9"/>
      <c r="X31" s="173"/>
      <c r="Y31" s="174"/>
      <c r="Z31" s="174"/>
      <c r="AA31" s="9"/>
      <c r="AB31" s="14"/>
      <c r="AC31" s="14"/>
      <c r="AD31" s="9"/>
      <c r="AE31" s="173"/>
      <c r="AF31" s="174"/>
      <c r="AG31" s="174"/>
    </row>
    <row r="32" spans="1:33" ht="12.75">
      <c r="A32" s="11">
        <v>2003</v>
      </c>
      <c r="B32" s="18"/>
      <c r="C32" s="16">
        <v>290108</v>
      </c>
      <c r="D32" s="106"/>
      <c r="E32" s="19"/>
      <c r="F32" s="19"/>
      <c r="G32" s="19"/>
      <c r="H32" s="19"/>
      <c r="I32" s="8"/>
      <c r="J32" s="19"/>
      <c r="K32" s="19"/>
      <c r="L32" s="19"/>
      <c r="M32" s="21"/>
      <c r="N32" s="16"/>
      <c r="P32" s="17"/>
      <c r="Q32" s="17"/>
      <c r="R32" s="17"/>
      <c r="S32" s="17"/>
      <c r="U32" s="14"/>
      <c r="V32" s="14"/>
      <c r="W32" s="9"/>
      <c r="X32" s="173"/>
      <c r="Y32" s="174"/>
      <c r="Z32" s="174"/>
      <c r="AA32" s="9"/>
      <c r="AB32" s="14"/>
      <c r="AC32" s="14"/>
      <c r="AD32" s="9"/>
      <c r="AE32" s="173"/>
      <c r="AF32" s="174"/>
      <c r="AG32" s="174"/>
    </row>
    <row r="33" spans="1:33" ht="12.75">
      <c r="A33" s="11">
        <v>2004</v>
      </c>
      <c r="B33" s="18"/>
      <c r="C33" s="16">
        <v>292805</v>
      </c>
      <c r="D33" s="106"/>
      <c r="E33" s="19"/>
      <c r="F33" s="19"/>
      <c r="G33" s="19"/>
      <c r="H33" s="19"/>
      <c r="I33" s="8"/>
      <c r="J33" s="19"/>
      <c r="K33" s="19"/>
      <c r="L33" s="19"/>
      <c r="M33" s="21"/>
      <c r="N33" s="16"/>
      <c r="P33" s="17"/>
      <c r="Q33" s="17"/>
      <c r="R33" s="17"/>
      <c r="S33" s="17"/>
      <c r="U33" s="14"/>
      <c r="V33" s="14"/>
      <c r="W33" s="9"/>
      <c r="X33" s="173"/>
      <c r="Y33" s="174"/>
      <c r="Z33" s="174"/>
      <c r="AA33" s="9"/>
      <c r="AB33" s="14"/>
      <c r="AC33" s="14"/>
      <c r="AD33" s="9"/>
      <c r="AE33" s="173"/>
      <c r="AF33" s="174"/>
      <c r="AG33" s="174"/>
    </row>
    <row r="34" spans="1:33" ht="12.75">
      <c r="A34" s="11">
        <v>2005</v>
      </c>
      <c r="B34" s="18"/>
      <c r="C34" s="16">
        <v>295517</v>
      </c>
      <c r="D34" s="106"/>
      <c r="E34" s="19"/>
      <c r="F34" s="19"/>
      <c r="G34" s="19"/>
      <c r="H34" s="19"/>
      <c r="I34" s="8"/>
      <c r="J34" s="19"/>
      <c r="K34" s="19"/>
      <c r="L34" s="19"/>
      <c r="M34" s="21"/>
      <c r="N34" s="16">
        <v>296076</v>
      </c>
      <c r="P34" s="17"/>
      <c r="Q34" s="17"/>
      <c r="R34" s="17"/>
      <c r="S34" s="17"/>
      <c r="U34" s="14"/>
      <c r="V34" s="14"/>
      <c r="W34" s="9"/>
      <c r="X34" s="173"/>
      <c r="Y34" s="174"/>
      <c r="Z34" s="174"/>
      <c r="AA34" s="9"/>
      <c r="AB34" s="14"/>
      <c r="AC34" s="14"/>
      <c r="AD34" s="9"/>
      <c r="AE34" s="173"/>
      <c r="AF34" s="174"/>
      <c r="AG34" s="174"/>
    </row>
    <row r="35" spans="1:33" ht="12.75">
      <c r="A35" s="11">
        <v>2006</v>
      </c>
      <c r="B35" s="18"/>
      <c r="C35" s="16">
        <v>298380</v>
      </c>
      <c r="D35" s="106"/>
      <c r="E35" s="19"/>
      <c r="F35" s="19"/>
      <c r="G35" s="19"/>
      <c r="H35" s="19"/>
      <c r="I35" s="8"/>
      <c r="J35" s="19"/>
      <c r="K35" s="19"/>
      <c r="L35" s="19"/>
      <c r="M35" s="21"/>
      <c r="N35" s="16"/>
      <c r="P35" s="17"/>
      <c r="Q35" s="17"/>
      <c r="R35" s="17"/>
      <c r="S35" s="17"/>
      <c r="U35" s="14"/>
      <c r="V35" s="14"/>
      <c r="W35" s="9"/>
      <c r="X35" s="173"/>
      <c r="Y35" s="174"/>
      <c r="Z35" s="174"/>
      <c r="AA35" s="9"/>
      <c r="AB35" s="14"/>
      <c r="AC35" s="14"/>
      <c r="AD35" s="9"/>
      <c r="AE35" s="173"/>
      <c r="AF35" s="174"/>
      <c r="AG35" s="174"/>
    </row>
    <row r="36" spans="1:33" ht="12.75">
      <c r="A36" s="11">
        <v>2007</v>
      </c>
      <c r="B36" s="18"/>
      <c r="C36" s="16">
        <v>301231</v>
      </c>
      <c r="D36" s="106"/>
      <c r="E36" s="19"/>
      <c r="F36" s="19"/>
      <c r="G36" s="19"/>
      <c r="H36" s="19"/>
      <c r="I36" s="8"/>
      <c r="J36" s="19"/>
      <c r="K36" s="19"/>
      <c r="L36" s="19"/>
      <c r="M36" s="21"/>
      <c r="N36" s="16"/>
      <c r="P36" s="17"/>
      <c r="Q36" s="17"/>
      <c r="R36" s="17"/>
      <c r="S36" s="17"/>
      <c r="U36" s="14"/>
      <c r="V36" s="14"/>
      <c r="W36" s="9"/>
      <c r="X36" s="173"/>
      <c r="Y36" s="174"/>
      <c r="Z36" s="174"/>
      <c r="AA36" s="9"/>
      <c r="AB36" s="14"/>
      <c r="AC36" s="14"/>
      <c r="AD36" s="9"/>
      <c r="AE36" s="173"/>
      <c r="AF36" s="174"/>
      <c r="AG36" s="174"/>
    </row>
    <row r="37" spans="1:33" ht="12.75">
      <c r="A37" s="11">
        <v>2008</v>
      </c>
      <c r="B37" s="18"/>
      <c r="C37" s="16">
        <v>304094</v>
      </c>
      <c r="D37" s="106"/>
      <c r="E37" s="19"/>
      <c r="F37" s="19"/>
      <c r="G37" s="19"/>
      <c r="H37" s="19"/>
      <c r="I37" s="8"/>
      <c r="J37" s="19"/>
      <c r="K37" s="19"/>
      <c r="L37" s="19"/>
      <c r="M37" s="21"/>
      <c r="N37" s="16"/>
      <c r="P37" s="17"/>
      <c r="Q37" s="17"/>
      <c r="R37" s="17"/>
      <c r="S37" s="17"/>
      <c r="U37" s="14"/>
      <c r="V37" s="14"/>
      <c r="W37" s="9"/>
      <c r="X37" s="173"/>
      <c r="Y37" s="174"/>
      <c r="Z37" s="174"/>
      <c r="AA37" s="9"/>
      <c r="AB37" s="14"/>
      <c r="AC37" s="14"/>
      <c r="AD37" s="9"/>
      <c r="AE37" s="173"/>
      <c r="AF37" s="174"/>
      <c r="AG37" s="174"/>
    </row>
    <row r="38" spans="1:33" ht="12.75">
      <c r="A38" s="11">
        <v>2009</v>
      </c>
      <c r="B38" s="18"/>
      <c r="C38" s="16">
        <v>306771</v>
      </c>
      <c r="D38" s="106"/>
      <c r="E38" s="19"/>
      <c r="F38" s="19"/>
      <c r="G38" s="19"/>
      <c r="H38" s="19"/>
      <c r="I38" s="8"/>
      <c r="J38" s="19"/>
      <c r="K38" s="19"/>
      <c r="L38" s="19"/>
      <c r="M38" s="21"/>
      <c r="N38" s="16"/>
      <c r="P38" s="17"/>
      <c r="Q38" s="17"/>
      <c r="R38" s="17"/>
      <c r="S38" s="17"/>
      <c r="U38" s="14"/>
      <c r="V38" s="14"/>
      <c r="W38" s="9"/>
      <c r="X38" s="173"/>
      <c r="Y38" s="174"/>
      <c r="Z38" s="174"/>
      <c r="AA38" s="9"/>
      <c r="AB38" s="14"/>
      <c r="AC38" s="14"/>
      <c r="AD38" s="9"/>
      <c r="AE38" s="173"/>
      <c r="AF38" s="174"/>
      <c r="AG38" s="174"/>
    </row>
    <row r="39" spans="1:33" ht="12.75">
      <c r="A39" s="75">
        <v>2010</v>
      </c>
      <c r="B39" s="18"/>
      <c r="C39" s="16">
        <v>309350</v>
      </c>
      <c r="D39" s="106"/>
      <c r="E39" s="19"/>
      <c r="F39" s="19"/>
      <c r="G39" s="19"/>
      <c r="H39" s="19"/>
      <c r="I39" s="8"/>
      <c r="J39" s="19"/>
      <c r="K39" s="19"/>
      <c r="L39" s="19"/>
      <c r="M39" s="21"/>
      <c r="N39" s="16">
        <v>307011</v>
      </c>
      <c r="P39" s="200">
        <v>312237.216</v>
      </c>
      <c r="Q39" s="200"/>
      <c r="R39" s="17"/>
      <c r="S39" s="17"/>
      <c r="U39" s="14">
        <v>250000</v>
      </c>
      <c r="V39" s="14">
        <v>312000</v>
      </c>
      <c r="W39" s="9"/>
      <c r="X39" s="172">
        <f>V39-U39</f>
        <v>62000</v>
      </c>
      <c r="Y39" s="171">
        <f>X39/V39</f>
        <v>0.1987179487179487</v>
      </c>
      <c r="Z39" s="171">
        <f>X39/U$25</f>
        <v>0.30236232760470516</v>
      </c>
      <c r="AA39" s="9"/>
      <c r="AB39" s="14"/>
      <c r="AC39" s="14"/>
      <c r="AD39" s="9"/>
      <c r="AE39" s="173"/>
      <c r="AF39" s="174"/>
      <c r="AG39" s="174"/>
    </row>
    <row r="40" spans="1:33" ht="12.75">
      <c r="A40" s="11">
        <v>2011</v>
      </c>
      <c r="B40" s="18"/>
      <c r="C40" s="16"/>
      <c r="D40" s="106"/>
      <c r="E40" s="19"/>
      <c r="F40" s="19"/>
      <c r="G40" s="19"/>
      <c r="H40" s="19"/>
      <c r="I40" s="8"/>
      <c r="J40" s="19"/>
      <c r="K40" s="19"/>
      <c r="L40" s="19"/>
      <c r="M40" s="21"/>
      <c r="N40" s="16"/>
      <c r="P40" s="200">
        <v>314269.203</v>
      </c>
      <c r="Q40" s="200"/>
      <c r="R40" s="17"/>
      <c r="S40" s="17"/>
      <c r="U40" s="14"/>
      <c r="V40" s="14"/>
      <c r="W40" s="9"/>
      <c r="X40" s="173"/>
      <c r="Y40" s="174"/>
      <c r="Z40" s="174"/>
      <c r="AA40" s="9"/>
      <c r="AB40" s="14"/>
      <c r="AC40" s="14"/>
      <c r="AD40" s="9"/>
      <c r="AE40" s="173"/>
      <c r="AF40" s="174"/>
      <c r="AG40" s="174"/>
    </row>
    <row r="41" spans="1:33" ht="12.75">
      <c r="A41" s="11">
        <v>2012</v>
      </c>
      <c r="B41" s="18"/>
      <c r="C41" s="16"/>
      <c r="D41" s="106"/>
      <c r="E41" s="19"/>
      <c r="F41" s="19"/>
      <c r="G41" s="19"/>
      <c r="H41" s="19"/>
      <c r="I41" s="8"/>
      <c r="J41" s="19"/>
      <c r="K41" s="19"/>
      <c r="L41" s="19"/>
      <c r="M41" s="21"/>
      <c r="N41" s="16"/>
      <c r="P41" s="200">
        <v>315960.562</v>
      </c>
      <c r="Q41" s="200"/>
      <c r="R41" s="17"/>
      <c r="S41" s="17"/>
      <c r="U41" s="14"/>
      <c r="V41" s="14"/>
      <c r="W41" s="9"/>
      <c r="X41" s="173"/>
      <c r="Y41" s="174"/>
      <c r="Z41" s="174"/>
      <c r="AA41" s="9"/>
      <c r="AB41" s="14"/>
      <c r="AC41" s="14"/>
      <c r="AD41" s="9"/>
      <c r="AE41" s="173"/>
      <c r="AF41" s="174"/>
      <c r="AG41" s="174"/>
    </row>
    <row r="42" spans="1:33" ht="12" customHeight="1">
      <c r="A42" s="11">
        <v>2013</v>
      </c>
      <c r="B42" s="18"/>
      <c r="C42" s="16">
        <v>316072</v>
      </c>
      <c r="D42" s="106"/>
      <c r="E42" s="63" t="s">
        <v>123</v>
      </c>
      <c r="F42" s="63"/>
      <c r="G42" s="63"/>
      <c r="H42" s="63"/>
      <c r="I42" s="65"/>
      <c r="J42" s="94"/>
      <c r="K42" s="94"/>
      <c r="L42" s="94"/>
      <c r="M42" s="21"/>
      <c r="N42" s="16"/>
      <c r="P42" s="200">
        <v>317405.084</v>
      </c>
      <c r="Q42" s="200"/>
      <c r="R42" s="17"/>
      <c r="S42" s="17"/>
      <c r="U42" s="14"/>
      <c r="V42" s="14"/>
      <c r="W42" s="9"/>
      <c r="X42" s="173"/>
      <c r="Y42" s="174"/>
      <c r="Z42" s="174"/>
      <c r="AA42" s="9"/>
      <c r="AB42" s="14"/>
      <c r="AC42" s="14"/>
      <c r="AD42" s="9"/>
      <c r="AE42" s="173"/>
      <c r="AF42" s="174"/>
      <c r="AG42" s="174"/>
    </row>
    <row r="43" spans="1:33" ht="12.75">
      <c r="A43" s="11">
        <v>2014</v>
      </c>
      <c r="B43" s="18"/>
      <c r="C43" s="16"/>
      <c r="D43" s="106"/>
      <c r="E43" s="19"/>
      <c r="F43" s="19"/>
      <c r="G43" s="19"/>
      <c r="H43" s="19"/>
      <c r="I43" s="8"/>
      <c r="J43" s="19"/>
      <c r="K43" s="19"/>
      <c r="L43" s="19"/>
      <c r="M43" s="21"/>
      <c r="N43" s="16"/>
      <c r="P43" s="200">
        <v>318744.09</v>
      </c>
      <c r="Q43" s="200"/>
      <c r="R43" s="17"/>
      <c r="S43" s="17"/>
      <c r="U43" s="14"/>
      <c r="V43" s="14"/>
      <c r="W43" s="9"/>
      <c r="X43" s="173"/>
      <c r="Y43" s="174"/>
      <c r="Z43" s="174"/>
      <c r="AA43" s="9"/>
      <c r="AB43" s="14"/>
      <c r="AC43" s="14"/>
      <c r="AD43" s="9"/>
      <c r="AE43" s="173"/>
      <c r="AF43" s="174"/>
      <c r="AG43" s="174"/>
    </row>
    <row r="44" spans="1:33" ht="12.75">
      <c r="A44" s="12">
        <v>2015</v>
      </c>
      <c r="B44" s="13"/>
      <c r="C44" s="17"/>
      <c r="D44" s="6"/>
      <c r="E44" s="14">
        <v>321363</v>
      </c>
      <c r="F44" s="14">
        <v>321130</v>
      </c>
      <c r="G44" s="14">
        <v>321595</v>
      </c>
      <c r="H44" s="14">
        <v>321219</v>
      </c>
      <c r="I44" s="9"/>
      <c r="J44" s="14"/>
      <c r="K44" s="14"/>
      <c r="L44" s="14"/>
      <c r="M44" s="22"/>
      <c r="N44" s="17"/>
      <c r="P44" s="200">
        <v>320081.684</v>
      </c>
      <c r="Q44" s="200"/>
      <c r="R44" s="17"/>
      <c r="S44" s="17"/>
      <c r="U44" s="14"/>
      <c r="V44" s="14"/>
      <c r="W44" s="9"/>
      <c r="X44" s="173"/>
      <c r="Y44" s="174"/>
      <c r="Z44" s="174"/>
      <c r="AA44" s="9"/>
      <c r="AB44" s="14"/>
      <c r="AC44" s="14"/>
      <c r="AD44" s="9"/>
      <c r="AE44" s="173"/>
      <c r="AF44" s="174"/>
      <c r="AG44" s="174"/>
    </row>
    <row r="45" spans="1:33" ht="12.75">
      <c r="A45" s="12">
        <v>2016</v>
      </c>
      <c r="B45" s="13"/>
      <c r="C45" s="17"/>
      <c r="D45" s="6"/>
      <c r="E45" s="14">
        <v>323849</v>
      </c>
      <c r="F45" s="14">
        <v>323497</v>
      </c>
      <c r="G45" s="14">
        <v>324200</v>
      </c>
      <c r="H45" s="14">
        <v>323606</v>
      </c>
      <c r="I45" s="9"/>
      <c r="J45" s="14"/>
      <c r="K45" s="14"/>
      <c r="L45" s="14"/>
      <c r="M45" s="22"/>
      <c r="N45" s="17"/>
      <c r="P45" s="200">
        <v>321444.811</v>
      </c>
      <c r="Q45" s="200"/>
      <c r="R45" s="17"/>
      <c r="S45" s="17"/>
      <c r="U45" s="14"/>
      <c r="V45" s="14"/>
      <c r="W45" s="9"/>
      <c r="X45" s="173"/>
      <c r="Y45" s="174"/>
      <c r="Z45" s="174"/>
      <c r="AA45" s="9"/>
      <c r="AB45" s="14"/>
      <c r="AC45" s="14"/>
      <c r="AD45" s="9"/>
      <c r="AE45" s="173"/>
      <c r="AF45" s="174"/>
      <c r="AG45" s="174"/>
    </row>
    <row r="46" spans="1:33" ht="12.75">
      <c r="A46" s="12">
        <v>2017</v>
      </c>
      <c r="B46" s="13"/>
      <c r="C46" s="17"/>
      <c r="D46" s="6"/>
      <c r="E46" s="14">
        <v>326348</v>
      </c>
      <c r="F46" s="14">
        <v>325851</v>
      </c>
      <c r="G46" s="14">
        <v>326844</v>
      </c>
      <c r="H46" s="14">
        <v>325979</v>
      </c>
      <c r="I46" s="9"/>
      <c r="J46" s="14"/>
      <c r="K46" s="14"/>
      <c r="L46" s="14"/>
      <c r="M46" s="22"/>
      <c r="N46" s="17"/>
      <c r="P46" s="200">
        <v>322805.293</v>
      </c>
      <c r="Q46" s="200"/>
      <c r="R46" s="17"/>
      <c r="S46" s="17"/>
      <c r="U46" s="14"/>
      <c r="V46" s="14"/>
      <c r="W46" s="9"/>
      <c r="X46" s="173"/>
      <c r="Y46" s="174"/>
      <c r="Z46" s="174"/>
      <c r="AA46" s="9"/>
      <c r="AB46" s="14"/>
      <c r="AC46" s="14"/>
      <c r="AD46" s="9"/>
      <c r="AE46" s="173"/>
      <c r="AF46" s="174"/>
      <c r="AG46" s="174"/>
    </row>
    <row r="47" spans="1:33" ht="12.75">
      <c r="A47" s="12">
        <v>2018</v>
      </c>
      <c r="B47" s="13"/>
      <c r="C47" s="17"/>
      <c r="D47" s="6"/>
      <c r="E47" s="14">
        <v>328857</v>
      </c>
      <c r="F47" s="14">
        <v>328191</v>
      </c>
      <c r="G47" s="14">
        <v>329524</v>
      </c>
      <c r="H47" s="14">
        <v>328335</v>
      </c>
      <c r="I47" s="9"/>
      <c r="J47" s="14"/>
      <c r="K47" s="14"/>
      <c r="L47" s="14"/>
      <c r="M47" s="22"/>
      <c r="N47" s="17"/>
      <c r="P47" s="200">
        <v>324146.362</v>
      </c>
      <c r="Q47" s="200"/>
      <c r="R47" s="17"/>
      <c r="S47" s="17"/>
      <c r="U47" s="14"/>
      <c r="V47" s="14"/>
      <c r="W47" s="9"/>
      <c r="X47" s="173"/>
      <c r="Y47" s="174"/>
      <c r="Z47" s="174"/>
      <c r="AA47" s="9"/>
      <c r="AB47" s="14"/>
      <c r="AC47" s="14"/>
      <c r="AD47" s="9"/>
      <c r="AE47" s="173"/>
      <c r="AF47" s="174"/>
      <c r="AG47" s="174"/>
    </row>
    <row r="48" spans="1:33" ht="12.75">
      <c r="A48" s="12">
        <v>2019</v>
      </c>
      <c r="B48" s="13"/>
      <c r="C48" s="17"/>
      <c r="D48" s="6"/>
      <c r="E48" s="14">
        <v>331375</v>
      </c>
      <c r="F48" s="14">
        <v>330511</v>
      </c>
      <c r="G48" s="14">
        <v>332238</v>
      </c>
      <c r="H48" s="14">
        <v>330671</v>
      </c>
      <c r="I48" s="9"/>
      <c r="J48" s="14"/>
      <c r="K48" s="14"/>
      <c r="L48" s="14"/>
      <c r="M48" s="22"/>
      <c r="N48" s="17"/>
      <c r="P48" s="200">
        <v>325433.838</v>
      </c>
      <c r="Q48" s="200"/>
      <c r="R48" s="17"/>
      <c r="S48" s="17"/>
      <c r="U48" s="14"/>
      <c r="V48" s="14"/>
      <c r="W48" s="9"/>
      <c r="X48" s="173"/>
      <c r="Y48" s="174"/>
      <c r="Z48" s="174"/>
      <c r="AA48" s="9"/>
      <c r="AB48" s="14"/>
      <c r="AC48" s="14"/>
      <c r="AD48" s="9"/>
      <c r="AE48" s="173"/>
      <c r="AF48" s="174"/>
      <c r="AG48" s="174"/>
    </row>
    <row r="49" spans="1:34" ht="12.75">
      <c r="A49" s="73">
        <v>2020</v>
      </c>
      <c r="B49" s="13"/>
      <c r="C49" s="17"/>
      <c r="D49" s="6"/>
      <c r="E49" s="14">
        <v>333896</v>
      </c>
      <c r="F49" s="14">
        <v>332808</v>
      </c>
      <c r="G49" s="14">
        <v>334983</v>
      </c>
      <c r="H49" s="14">
        <v>332981</v>
      </c>
      <c r="I49" s="9"/>
      <c r="J49" s="14"/>
      <c r="K49" s="14"/>
      <c r="L49" s="14"/>
      <c r="M49" s="22"/>
      <c r="N49" s="17">
        <v>327822</v>
      </c>
      <c r="P49" s="200">
        <v>326642.623</v>
      </c>
      <c r="Q49" s="200"/>
      <c r="R49" s="17">
        <v>329363</v>
      </c>
      <c r="S49" s="17">
        <v>332000</v>
      </c>
      <c r="U49" s="14">
        <v>257000</v>
      </c>
      <c r="V49" s="14">
        <v>343000</v>
      </c>
      <c r="W49" s="9"/>
      <c r="X49" s="172">
        <f>V49-U49</f>
        <v>86000</v>
      </c>
      <c r="Y49" s="171">
        <f>X49/V49</f>
        <v>0.25072886297376096</v>
      </c>
      <c r="Z49" s="171">
        <f>X49/U$25</f>
        <v>0.4194058092581394</v>
      </c>
      <c r="AA49" s="9"/>
      <c r="AB49" s="14"/>
      <c r="AC49" s="14"/>
      <c r="AD49" s="9"/>
      <c r="AE49" s="173"/>
      <c r="AF49" s="174"/>
      <c r="AG49" s="174"/>
      <c r="AH49" s="1" t="s">
        <v>59</v>
      </c>
    </row>
    <row r="50" spans="1:33" ht="12.75">
      <c r="A50" s="12">
        <v>2021</v>
      </c>
      <c r="B50" s="13"/>
      <c r="C50" s="17"/>
      <c r="D50" s="6"/>
      <c r="E50" s="14">
        <v>336416</v>
      </c>
      <c r="F50" s="14">
        <v>335077</v>
      </c>
      <c r="G50" s="14">
        <v>337754</v>
      </c>
      <c r="H50" s="14">
        <v>335260</v>
      </c>
      <c r="I50" s="9"/>
      <c r="J50" s="14"/>
      <c r="K50" s="14"/>
      <c r="L50" s="14"/>
      <c r="M50" s="22"/>
      <c r="N50" s="17"/>
      <c r="P50" s="200">
        <v>327774.351</v>
      </c>
      <c r="Q50" s="200"/>
      <c r="R50" s="17"/>
      <c r="S50" s="17"/>
      <c r="U50" s="14"/>
      <c r="V50" s="14"/>
      <c r="W50" s="9"/>
      <c r="X50" s="173"/>
      <c r="Y50" s="174"/>
      <c r="Z50" s="174"/>
      <c r="AA50" s="9"/>
      <c r="AB50" s="14"/>
      <c r="AC50" s="14"/>
      <c r="AD50" s="9"/>
      <c r="AE50" s="173"/>
      <c r="AF50" s="174"/>
      <c r="AG50" s="174"/>
    </row>
    <row r="51" spans="1:33" ht="12.75">
      <c r="A51" s="12">
        <v>2022</v>
      </c>
      <c r="B51" s="13"/>
      <c r="C51" s="17"/>
      <c r="D51" s="6"/>
      <c r="E51" s="14">
        <v>338930</v>
      </c>
      <c r="F51" s="14">
        <v>337312</v>
      </c>
      <c r="G51" s="14">
        <v>340548</v>
      </c>
      <c r="H51" s="14">
        <v>337504</v>
      </c>
      <c r="I51" s="9"/>
      <c r="J51" s="14"/>
      <c r="K51" s="14"/>
      <c r="L51" s="14"/>
      <c r="M51" s="22"/>
      <c r="N51" s="17"/>
      <c r="P51" s="200">
        <v>328841.305</v>
      </c>
      <c r="Q51" s="200"/>
      <c r="R51" s="17"/>
      <c r="S51" s="17"/>
      <c r="U51" s="14"/>
      <c r="V51" s="14"/>
      <c r="W51" s="9"/>
      <c r="X51" s="173"/>
      <c r="Y51" s="174"/>
      <c r="Z51" s="174"/>
      <c r="AA51" s="9"/>
      <c r="AB51" s="14"/>
      <c r="AC51" s="14"/>
      <c r="AD51" s="9"/>
      <c r="AE51" s="173"/>
      <c r="AF51" s="174"/>
      <c r="AG51" s="174"/>
    </row>
    <row r="52" spans="1:33" ht="12.75">
      <c r="A52" s="12">
        <v>2023</v>
      </c>
      <c r="B52" s="13"/>
      <c r="C52" s="17"/>
      <c r="D52" s="6"/>
      <c r="E52" s="14">
        <v>341436</v>
      </c>
      <c r="F52" s="14">
        <v>339511</v>
      </c>
      <c r="G52" s="14">
        <v>343361</v>
      </c>
      <c r="H52" s="14">
        <v>339707</v>
      </c>
      <c r="I52" s="9"/>
      <c r="J52" s="14"/>
      <c r="K52" s="14"/>
      <c r="L52" s="14"/>
      <c r="M52" s="22"/>
      <c r="N52" s="17"/>
      <c r="P52" s="200">
        <v>329840.255</v>
      </c>
      <c r="Q52" s="200"/>
      <c r="R52" s="17"/>
      <c r="S52" s="17"/>
      <c r="U52" s="14"/>
      <c r="V52" s="14"/>
      <c r="W52" s="9"/>
      <c r="X52" s="173"/>
      <c r="Y52" s="174"/>
      <c r="Z52" s="174"/>
      <c r="AA52" s="9"/>
      <c r="AB52" s="14"/>
      <c r="AC52" s="14"/>
      <c r="AD52" s="9"/>
      <c r="AE52" s="173"/>
      <c r="AF52" s="174"/>
      <c r="AG52" s="174"/>
    </row>
    <row r="53" spans="1:33" ht="12.75">
      <c r="A53" s="12">
        <v>2024</v>
      </c>
      <c r="B53" s="13"/>
      <c r="C53" s="17"/>
      <c r="D53" s="6"/>
      <c r="E53" s="14">
        <v>343929</v>
      </c>
      <c r="F53" s="14">
        <v>341669</v>
      </c>
      <c r="G53" s="14">
        <v>346190</v>
      </c>
      <c r="H53" s="14">
        <v>341866</v>
      </c>
      <c r="I53" s="9"/>
      <c r="J53" s="14"/>
      <c r="K53" s="14"/>
      <c r="L53" s="14"/>
      <c r="M53" s="22"/>
      <c r="N53" s="17"/>
      <c r="P53" s="200">
        <v>330767.601</v>
      </c>
      <c r="Q53" s="200"/>
      <c r="R53" s="17"/>
      <c r="S53" s="17"/>
      <c r="U53" s="14"/>
      <c r="V53" s="14"/>
      <c r="W53" s="9"/>
      <c r="X53" s="173"/>
      <c r="Y53" s="174"/>
      <c r="Z53" s="174"/>
      <c r="AA53" s="9"/>
      <c r="AB53" s="14"/>
      <c r="AC53" s="14"/>
      <c r="AD53" s="9"/>
      <c r="AE53" s="173"/>
      <c r="AF53" s="174"/>
      <c r="AG53" s="174"/>
    </row>
    <row r="54" spans="1:33" ht="12.75">
      <c r="A54" s="12">
        <v>2025</v>
      </c>
      <c r="B54" s="13"/>
      <c r="C54" s="17"/>
      <c r="D54" s="6"/>
      <c r="E54" s="14">
        <v>346407</v>
      </c>
      <c r="F54" s="14">
        <v>343782</v>
      </c>
      <c r="G54" s="14">
        <v>349032</v>
      </c>
      <c r="H54" s="14">
        <v>343977</v>
      </c>
      <c r="I54" s="9"/>
      <c r="J54" s="14"/>
      <c r="K54" s="14"/>
      <c r="L54" s="14"/>
      <c r="M54" s="22"/>
      <c r="N54" s="17"/>
      <c r="P54" s="200">
        <v>331620.679</v>
      </c>
      <c r="Q54" s="200"/>
      <c r="R54" s="17"/>
      <c r="S54" s="17"/>
      <c r="U54" s="14"/>
      <c r="V54" s="14"/>
      <c r="W54" s="9"/>
      <c r="X54" s="173"/>
      <c r="Y54" s="174"/>
      <c r="Z54" s="174"/>
      <c r="AA54" s="9"/>
      <c r="AB54" s="14"/>
      <c r="AC54" s="14"/>
      <c r="AD54" s="9"/>
      <c r="AE54" s="173"/>
      <c r="AF54" s="174"/>
      <c r="AG54" s="174"/>
    </row>
    <row r="55" spans="1:33" ht="12.75">
      <c r="A55" s="12">
        <v>2026</v>
      </c>
      <c r="B55" s="13"/>
      <c r="C55" s="17"/>
      <c r="D55" s="6"/>
      <c r="E55" s="14">
        <v>348867</v>
      </c>
      <c r="F55" s="14">
        <v>345848</v>
      </c>
      <c r="G55" s="14">
        <v>351885</v>
      </c>
      <c r="H55" s="14">
        <v>346036</v>
      </c>
      <c r="I55" s="9"/>
      <c r="J55" s="14"/>
      <c r="K55" s="14"/>
      <c r="L55" s="14"/>
      <c r="M55" s="22"/>
      <c r="N55" s="17"/>
      <c r="P55" s="200">
        <v>332398.655</v>
      </c>
      <c r="Q55" s="200"/>
      <c r="R55" s="17"/>
      <c r="S55" s="17"/>
      <c r="U55" s="14"/>
      <c r="V55" s="14"/>
      <c r="W55" s="9"/>
      <c r="X55" s="173"/>
      <c r="Y55" s="174"/>
      <c r="Z55" s="174"/>
      <c r="AA55" s="9"/>
      <c r="AB55" s="14"/>
      <c r="AC55" s="14"/>
      <c r="AD55" s="9"/>
      <c r="AE55" s="173"/>
      <c r="AF55" s="174"/>
      <c r="AG55" s="174"/>
    </row>
    <row r="56" spans="1:33" ht="12.75">
      <c r="A56" s="12">
        <v>2027</v>
      </c>
      <c r="B56" s="13"/>
      <c r="C56" s="17"/>
      <c r="D56" s="6"/>
      <c r="E56" s="14">
        <v>351304</v>
      </c>
      <c r="F56" s="14">
        <v>347863</v>
      </c>
      <c r="G56" s="14">
        <v>354745</v>
      </c>
      <c r="H56" s="14">
        <v>348041</v>
      </c>
      <c r="I56" s="9"/>
      <c r="J56" s="14"/>
      <c r="K56" s="14"/>
      <c r="L56" s="14"/>
      <c r="M56" s="22"/>
      <c r="N56" s="17"/>
      <c r="P56" s="200">
        <v>333101.691</v>
      </c>
      <c r="Q56" s="200"/>
      <c r="R56" s="17"/>
      <c r="S56" s="17"/>
      <c r="U56" s="14"/>
      <c r="V56" s="14"/>
      <c r="W56" s="9"/>
      <c r="X56" s="173"/>
      <c r="Y56" s="174"/>
      <c r="Z56" s="174"/>
      <c r="AA56" s="9"/>
      <c r="AB56" s="14"/>
      <c r="AC56" s="14"/>
      <c r="AD56" s="9"/>
      <c r="AE56" s="173"/>
      <c r="AF56" s="174"/>
      <c r="AG56" s="174"/>
    </row>
    <row r="57" spans="1:33" ht="12.75">
      <c r="A57" s="12">
        <v>2028</v>
      </c>
      <c r="B57" s="13"/>
      <c r="C57" s="17"/>
      <c r="D57" s="6"/>
      <c r="E57" s="14">
        <v>353718</v>
      </c>
      <c r="F57" s="14">
        <v>349824</v>
      </c>
      <c r="G57" s="14">
        <v>357611</v>
      </c>
      <c r="H57" s="14">
        <v>349987</v>
      </c>
      <c r="I57" s="9"/>
      <c r="J57" s="14"/>
      <c r="K57" s="14"/>
      <c r="L57" s="14"/>
      <c r="M57" s="22"/>
      <c r="N57" s="17"/>
      <c r="P57" s="200">
        <v>333729.623</v>
      </c>
      <c r="Q57" s="200"/>
      <c r="R57" s="17"/>
      <c r="S57" s="17"/>
      <c r="U57" s="14"/>
      <c r="V57" s="14"/>
      <c r="W57" s="9"/>
      <c r="X57" s="173"/>
      <c r="Y57" s="174"/>
      <c r="Z57" s="174"/>
      <c r="AA57" s="9"/>
      <c r="AB57" s="14"/>
      <c r="AC57" s="14"/>
      <c r="AD57" s="9"/>
      <c r="AE57" s="173"/>
      <c r="AF57" s="174"/>
      <c r="AG57" s="174"/>
    </row>
    <row r="58" spans="1:33" ht="12.75">
      <c r="A58" s="12">
        <v>2029</v>
      </c>
      <c r="B58" s="13"/>
      <c r="C58" s="17"/>
      <c r="D58" s="6"/>
      <c r="E58" s="14">
        <v>356107</v>
      </c>
      <c r="F58" s="14">
        <v>351731</v>
      </c>
      <c r="G58" s="14">
        <v>360482</v>
      </c>
      <c r="H58" s="14">
        <v>351875</v>
      </c>
      <c r="I58" s="9"/>
      <c r="J58" s="14"/>
      <c r="K58" s="14"/>
      <c r="L58" s="14"/>
      <c r="M58" s="22"/>
      <c r="N58" s="17"/>
      <c r="P58" s="200">
        <v>334282.743</v>
      </c>
      <c r="Q58" s="200"/>
      <c r="R58" s="17"/>
      <c r="S58" s="17"/>
      <c r="U58" s="14"/>
      <c r="V58" s="14"/>
      <c r="W58" s="9"/>
      <c r="X58" s="173"/>
      <c r="Y58" s="174"/>
      <c r="Z58" s="174"/>
      <c r="AA58" s="9"/>
      <c r="AB58" s="14"/>
      <c r="AC58" s="14"/>
      <c r="AD58" s="9"/>
      <c r="AE58" s="173"/>
      <c r="AF58" s="174"/>
      <c r="AG58" s="174"/>
    </row>
    <row r="59" spans="1:33" ht="12.75">
      <c r="A59" s="73">
        <v>2030</v>
      </c>
      <c r="B59" s="13"/>
      <c r="C59" s="17"/>
      <c r="D59" s="6"/>
      <c r="E59" s="14">
        <v>358471</v>
      </c>
      <c r="F59" s="14">
        <v>353584</v>
      </c>
      <c r="G59" s="14">
        <v>363358</v>
      </c>
      <c r="H59" s="14">
        <v>353704</v>
      </c>
      <c r="I59" s="9"/>
      <c r="J59" s="14"/>
      <c r="K59" s="14"/>
      <c r="L59" s="14"/>
      <c r="M59" s="22"/>
      <c r="N59" s="17">
        <v>344049</v>
      </c>
      <c r="P59" s="200">
        <v>334761.905</v>
      </c>
      <c r="Q59" s="200"/>
      <c r="R59" s="17">
        <v>330000</v>
      </c>
      <c r="S59" s="17">
        <v>376300</v>
      </c>
      <c r="U59" s="14">
        <v>261000</v>
      </c>
      <c r="V59" s="14">
        <v>374000</v>
      </c>
      <c r="W59" s="9"/>
      <c r="X59" s="172">
        <f>V59-U59</f>
        <v>113000</v>
      </c>
      <c r="Y59" s="171">
        <f>X59/V59</f>
        <v>0.30213903743315507</v>
      </c>
      <c r="Z59" s="171">
        <f>X59/U$25</f>
        <v>0.551079726118253</v>
      </c>
      <c r="AA59" s="9"/>
      <c r="AB59" s="14"/>
      <c r="AC59" s="14"/>
      <c r="AD59" s="9"/>
      <c r="AE59" s="173"/>
      <c r="AF59" s="174"/>
      <c r="AG59" s="174"/>
    </row>
    <row r="60" spans="1:33" ht="12.75">
      <c r="A60" s="12">
        <v>2031</v>
      </c>
      <c r="B60" s="13"/>
      <c r="C60" s="17"/>
      <c r="D60" s="6"/>
      <c r="E60" s="14">
        <v>360792</v>
      </c>
      <c r="F60" s="14">
        <v>355390</v>
      </c>
      <c r="G60" s="14">
        <v>366194</v>
      </c>
      <c r="H60" s="14">
        <v>355473</v>
      </c>
      <c r="I60" s="9"/>
      <c r="J60" s="14"/>
      <c r="K60" s="14"/>
      <c r="L60" s="14"/>
      <c r="M60" s="22"/>
      <c r="N60" s="17"/>
      <c r="P60" s="200">
        <v>335168.162</v>
      </c>
      <c r="Q60" s="200"/>
      <c r="R60" s="17"/>
      <c r="S60" s="17"/>
      <c r="U60" s="14"/>
      <c r="V60" s="14"/>
      <c r="W60" s="9"/>
      <c r="X60" s="173"/>
      <c r="Y60" s="174"/>
      <c r="Z60" s="174"/>
      <c r="AA60" s="9"/>
      <c r="AB60" s="14"/>
      <c r="AC60" s="14"/>
      <c r="AD60" s="9"/>
      <c r="AE60" s="173"/>
      <c r="AF60" s="174"/>
      <c r="AG60" s="174"/>
    </row>
    <row r="61" spans="1:33" ht="12.75">
      <c r="A61" s="12">
        <v>2032</v>
      </c>
      <c r="B61" s="13"/>
      <c r="C61" s="17"/>
      <c r="D61" s="6"/>
      <c r="E61" s="14">
        <v>363070</v>
      </c>
      <c r="F61" s="14">
        <v>357149</v>
      </c>
      <c r="G61" s="14">
        <v>368991</v>
      </c>
      <c r="H61" s="14">
        <v>357185</v>
      </c>
      <c r="I61" s="9"/>
      <c r="J61" s="14"/>
      <c r="K61" s="14"/>
      <c r="L61" s="14"/>
      <c r="M61" s="22"/>
      <c r="N61" s="17"/>
      <c r="P61" s="200">
        <v>335503.48</v>
      </c>
      <c r="Q61" s="200"/>
      <c r="R61" s="17"/>
      <c r="S61" s="17"/>
      <c r="U61" s="14"/>
      <c r="V61" s="14"/>
      <c r="W61" s="9"/>
      <c r="X61" s="173"/>
      <c r="Y61" s="174"/>
      <c r="Z61" s="174"/>
      <c r="AA61" s="9"/>
      <c r="AB61" s="14"/>
      <c r="AC61" s="14"/>
      <c r="AD61" s="9"/>
      <c r="AE61" s="173"/>
      <c r="AF61" s="174"/>
      <c r="AG61" s="174"/>
    </row>
    <row r="62" spans="1:33" ht="12.75">
      <c r="A62" s="12">
        <v>2033</v>
      </c>
      <c r="B62" s="13"/>
      <c r="C62" s="17"/>
      <c r="D62" s="6"/>
      <c r="E62" s="14">
        <v>365307</v>
      </c>
      <c r="F62" s="14">
        <v>358864</v>
      </c>
      <c r="G62" s="14">
        <v>371749</v>
      </c>
      <c r="H62" s="14">
        <v>358841</v>
      </c>
      <c r="I62" s="9"/>
      <c r="J62" s="14"/>
      <c r="K62" s="14"/>
      <c r="L62" s="14"/>
      <c r="M62" s="22"/>
      <c r="N62" s="17"/>
      <c r="P62" s="200">
        <v>335771.081</v>
      </c>
      <c r="Q62" s="200"/>
      <c r="R62" s="17"/>
      <c r="S62" s="17"/>
      <c r="U62" s="14"/>
      <c r="V62" s="14"/>
      <c r="W62" s="9"/>
      <c r="X62" s="173"/>
      <c r="Y62" s="174"/>
      <c r="Z62" s="174"/>
      <c r="AA62" s="9"/>
      <c r="AB62" s="14"/>
      <c r="AC62" s="14"/>
      <c r="AD62" s="9"/>
      <c r="AE62" s="173"/>
      <c r="AF62" s="174"/>
      <c r="AG62" s="174"/>
    </row>
    <row r="63" spans="1:33" ht="12.75">
      <c r="A63" s="12">
        <v>2034</v>
      </c>
      <c r="B63" s="13"/>
      <c r="C63" s="17"/>
      <c r="D63" s="6"/>
      <c r="E63" s="14">
        <v>367503</v>
      </c>
      <c r="F63" s="14">
        <v>360536</v>
      </c>
      <c r="G63" s="14">
        <v>374471</v>
      </c>
      <c r="H63" s="14">
        <v>360443</v>
      </c>
      <c r="I63" s="9"/>
      <c r="J63" s="14"/>
      <c r="K63" s="14"/>
      <c r="L63" s="14"/>
      <c r="M63" s="22"/>
      <c r="N63" s="17"/>
      <c r="P63" s="200">
        <v>335974.991</v>
      </c>
      <c r="Q63" s="200"/>
      <c r="R63" s="17"/>
      <c r="S63" s="17"/>
      <c r="U63" s="14"/>
      <c r="V63" s="14"/>
      <c r="W63" s="9"/>
      <c r="X63" s="173"/>
      <c r="Y63" s="174"/>
      <c r="Z63" s="174"/>
      <c r="AA63" s="9"/>
      <c r="AB63" s="14"/>
      <c r="AC63" s="14"/>
      <c r="AD63" s="9"/>
      <c r="AE63" s="173"/>
      <c r="AF63" s="174"/>
      <c r="AG63" s="174"/>
    </row>
    <row r="64" spans="1:33" ht="12.75">
      <c r="A64" s="12">
        <v>2035</v>
      </c>
      <c r="B64" s="13"/>
      <c r="C64" s="17"/>
      <c r="D64" s="6"/>
      <c r="E64" s="14">
        <v>369662</v>
      </c>
      <c r="F64" s="14">
        <v>362166</v>
      </c>
      <c r="G64" s="14">
        <v>377158</v>
      </c>
      <c r="H64" s="14">
        <v>361992</v>
      </c>
      <c r="I64" s="9"/>
      <c r="J64" s="14"/>
      <c r="K64" s="14"/>
      <c r="L64" s="14"/>
      <c r="M64" s="22"/>
      <c r="N64" s="17"/>
      <c r="P64" s="200">
        <v>336119.225</v>
      </c>
      <c r="Q64" s="200"/>
      <c r="R64" s="17"/>
      <c r="S64" s="17"/>
      <c r="U64" s="14"/>
      <c r="V64" s="14"/>
      <c r="W64" s="9"/>
      <c r="X64" s="173"/>
      <c r="Y64" s="174"/>
      <c r="Z64" s="174"/>
      <c r="AA64" s="9"/>
      <c r="AB64" s="14"/>
      <c r="AC64" s="14"/>
      <c r="AD64" s="9"/>
      <c r="AE64" s="173"/>
      <c r="AF64" s="174"/>
      <c r="AG64" s="174"/>
    </row>
    <row r="65" spans="1:33" ht="12.75">
      <c r="A65" s="12">
        <v>2036</v>
      </c>
      <c r="B65" s="13"/>
      <c r="C65" s="17"/>
      <c r="D65" s="6"/>
      <c r="E65" s="14">
        <v>371788</v>
      </c>
      <c r="F65" s="14">
        <v>363759</v>
      </c>
      <c r="G65" s="14">
        <v>379816</v>
      </c>
      <c r="H65" s="14">
        <v>363494</v>
      </c>
      <c r="I65" s="9"/>
      <c r="J65" s="14"/>
      <c r="K65" s="14"/>
      <c r="L65" s="14"/>
      <c r="M65" s="22"/>
      <c r="N65" s="17"/>
      <c r="P65" s="200">
        <v>336206.714</v>
      </c>
      <c r="Q65" s="200"/>
      <c r="R65" s="17"/>
      <c r="S65" s="17"/>
      <c r="U65" s="14"/>
      <c r="V65" s="14"/>
      <c r="W65" s="9"/>
      <c r="X65" s="173"/>
      <c r="Y65" s="174"/>
      <c r="Z65" s="174"/>
      <c r="AA65" s="9"/>
      <c r="AB65" s="14"/>
      <c r="AC65" s="14"/>
      <c r="AD65" s="9"/>
      <c r="AE65" s="173"/>
      <c r="AF65" s="174"/>
      <c r="AG65" s="174"/>
    </row>
    <row r="66" spans="1:33" ht="12.75">
      <c r="A66" s="12">
        <v>2037</v>
      </c>
      <c r="B66" s="13"/>
      <c r="C66" s="17"/>
      <c r="D66" s="6"/>
      <c r="E66" s="14">
        <v>373883</v>
      </c>
      <c r="F66" s="14">
        <v>365318</v>
      </c>
      <c r="G66" s="14">
        <v>382447</v>
      </c>
      <c r="H66" s="14">
        <v>364950</v>
      </c>
      <c r="I66" s="9"/>
      <c r="J66" s="14"/>
      <c r="K66" s="14"/>
      <c r="L66" s="14"/>
      <c r="M66" s="22"/>
      <c r="N66" s="17"/>
      <c r="P66" s="200">
        <v>336240.756</v>
      </c>
      <c r="Q66" s="200"/>
      <c r="R66" s="17"/>
      <c r="S66" s="17"/>
      <c r="U66" s="14"/>
      <c r="V66" s="14"/>
      <c r="W66" s="9"/>
      <c r="X66" s="14"/>
      <c r="Y66" s="170"/>
      <c r="Z66" s="170"/>
      <c r="AA66" s="9"/>
      <c r="AB66" s="14"/>
      <c r="AC66" s="14"/>
      <c r="AD66" s="9"/>
      <c r="AE66" s="173"/>
      <c r="AF66" s="174"/>
      <c r="AG66" s="174"/>
    </row>
    <row r="67" spans="1:33" ht="12.75">
      <c r="A67" s="12">
        <v>2038</v>
      </c>
      <c r="B67" s="13"/>
      <c r="C67" s="17"/>
      <c r="D67" s="6"/>
      <c r="E67" s="14">
        <v>375950</v>
      </c>
      <c r="F67" s="14">
        <v>366846</v>
      </c>
      <c r="G67" s="14">
        <v>385054</v>
      </c>
      <c r="H67" s="14">
        <v>366365</v>
      </c>
      <c r="I67" s="9"/>
      <c r="J67" s="14"/>
      <c r="K67" s="14"/>
      <c r="L67" s="14"/>
      <c r="M67" s="22"/>
      <c r="N67" s="17"/>
      <c r="P67" s="200">
        <v>336226.375</v>
      </c>
      <c r="Q67" s="200"/>
      <c r="R67" s="17"/>
      <c r="S67" s="17"/>
      <c r="U67" s="14"/>
      <c r="V67" s="14"/>
      <c r="W67" s="9"/>
      <c r="X67" s="14"/>
      <c r="Y67" s="170"/>
      <c r="Z67" s="170"/>
      <c r="AA67" s="9"/>
      <c r="AB67" s="14"/>
      <c r="AC67" s="14"/>
      <c r="AD67" s="9"/>
      <c r="AE67" s="173"/>
      <c r="AF67" s="174"/>
      <c r="AG67" s="174"/>
    </row>
    <row r="68" spans="1:33" ht="12.75">
      <c r="A68" s="12">
        <v>2039</v>
      </c>
      <c r="B68" s="13"/>
      <c r="C68" s="17"/>
      <c r="D68" s="6"/>
      <c r="E68" s="14">
        <v>377993</v>
      </c>
      <c r="F68" s="14">
        <v>368346</v>
      </c>
      <c r="G68" s="14">
        <v>387640</v>
      </c>
      <c r="H68" s="14">
        <v>367741</v>
      </c>
      <c r="I68" s="9"/>
      <c r="J68" s="14"/>
      <c r="K68" s="14"/>
      <c r="L68" s="14"/>
      <c r="M68" s="22"/>
      <c r="N68" s="17"/>
      <c r="P68" s="200">
        <v>336169.219</v>
      </c>
      <c r="Q68" s="200"/>
      <c r="R68" s="17"/>
      <c r="S68" s="17"/>
      <c r="U68" s="14"/>
      <c r="V68" s="14"/>
      <c r="W68" s="9"/>
      <c r="X68" s="14"/>
      <c r="Y68" s="170"/>
      <c r="Z68" s="170"/>
      <c r="AA68" s="9"/>
      <c r="AB68" s="14"/>
      <c r="AC68" s="14"/>
      <c r="AD68" s="9"/>
      <c r="AE68" s="173"/>
      <c r="AF68" s="174"/>
      <c r="AG68" s="174"/>
    </row>
    <row r="69" spans="1:34" s="53" customFormat="1" ht="12.75">
      <c r="A69" s="74">
        <v>2040</v>
      </c>
      <c r="B69" s="58"/>
      <c r="C69" s="54"/>
      <c r="D69" s="108"/>
      <c r="E69" s="56">
        <v>380016</v>
      </c>
      <c r="F69" s="56">
        <v>369821</v>
      </c>
      <c r="G69" s="56">
        <v>390210</v>
      </c>
      <c r="H69" s="56">
        <v>369081</v>
      </c>
      <c r="I69" s="66"/>
      <c r="J69" s="56"/>
      <c r="K69" s="56"/>
      <c r="L69" s="56"/>
      <c r="M69" s="59"/>
      <c r="N69" s="54">
        <v>354850</v>
      </c>
      <c r="P69" s="211">
        <v>336074.513</v>
      </c>
      <c r="Q69" s="211"/>
      <c r="R69" s="54">
        <v>352000</v>
      </c>
      <c r="S69" s="54">
        <v>390000</v>
      </c>
      <c r="U69" s="56">
        <v>262000</v>
      </c>
      <c r="V69" s="56">
        <v>405000</v>
      </c>
      <c r="W69" s="66"/>
      <c r="X69" s="52">
        <f>V69-U69</f>
        <v>143000</v>
      </c>
      <c r="Y69" s="175">
        <f>X69/V69</f>
        <v>0.3530864197530864</v>
      </c>
      <c r="Z69" s="175">
        <f>X69/U$25</f>
        <v>0.6973840781850458</v>
      </c>
      <c r="AA69" s="66"/>
      <c r="AB69" s="56"/>
      <c r="AC69" s="56"/>
      <c r="AD69" s="66"/>
      <c r="AE69" s="56"/>
      <c r="AF69" s="176"/>
      <c r="AG69" s="176"/>
      <c r="AH69" s="53" t="s">
        <v>113</v>
      </c>
    </row>
    <row r="70" spans="1:33" ht="12.75">
      <c r="A70" s="12">
        <v>2041</v>
      </c>
      <c r="B70" s="13"/>
      <c r="C70" s="17"/>
      <c r="D70" s="6"/>
      <c r="E70" s="14">
        <v>382021</v>
      </c>
      <c r="F70" s="14">
        <v>371274</v>
      </c>
      <c r="G70" s="14">
        <v>392766</v>
      </c>
      <c r="H70" s="14">
        <v>370390</v>
      </c>
      <c r="I70" s="9"/>
      <c r="J70" s="14"/>
      <c r="K70" s="14"/>
      <c r="L70" s="14"/>
      <c r="M70" s="22"/>
      <c r="N70" s="17"/>
      <c r="P70" s="200">
        <v>335946.136</v>
      </c>
      <c r="Q70" s="200"/>
      <c r="R70" s="17"/>
      <c r="S70" s="17"/>
      <c r="U70" s="14"/>
      <c r="V70" s="14"/>
      <c r="W70" s="9"/>
      <c r="X70" s="14"/>
      <c r="Y70" s="170"/>
      <c r="Z70" s="170"/>
      <c r="AA70" s="9"/>
      <c r="AB70" s="14"/>
      <c r="AC70" s="14"/>
      <c r="AD70" s="9"/>
      <c r="AE70" s="173"/>
      <c r="AF70" s="174"/>
      <c r="AG70" s="174"/>
    </row>
    <row r="71" spans="1:33" ht="12.75">
      <c r="A71" s="12">
        <v>2042</v>
      </c>
      <c r="B71" s="13"/>
      <c r="C71" s="17"/>
      <c r="D71" s="6"/>
      <c r="E71" s="14">
        <v>384012</v>
      </c>
      <c r="F71" s="14">
        <v>372710</v>
      </c>
      <c r="G71" s="14">
        <v>395313</v>
      </c>
      <c r="H71" s="14">
        <v>371670</v>
      </c>
      <c r="I71" s="9"/>
      <c r="J71" s="14"/>
      <c r="K71" s="14"/>
      <c r="L71" s="14"/>
      <c r="M71" s="22"/>
      <c r="N71" s="17"/>
      <c r="P71" s="200">
        <v>335787.665</v>
      </c>
      <c r="Q71" s="200"/>
      <c r="R71" s="17"/>
      <c r="S71" s="17"/>
      <c r="U71" s="14"/>
      <c r="V71" s="14"/>
      <c r="W71" s="9"/>
      <c r="X71" s="14"/>
      <c r="Y71" s="170"/>
      <c r="Z71" s="170"/>
      <c r="AA71" s="9"/>
      <c r="AB71" s="14"/>
      <c r="AC71" s="14"/>
      <c r="AD71" s="9"/>
      <c r="AE71" s="173"/>
      <c r="AF71" s="174"/>
      <c r="AG71" s="174"/>
    </row>
    <row r="72" spans="1:33" ht="12.75">
      <c r="A72" s="12">
        <v>2043</v>
      </c>
      <c r="B72" s="13"/>
      <c r="C72" s="17"/>
      <c r="D72" s="6"/>
      <c r="E72" s="14">
        <v>385992</v>
      </c>
      <c r="F72" s="14">
        <v>374129</v>
      </c>
      <c r="G72" s="14">
        <v>397853</v>
      </c>
      <c r="H72" s="14">
        <v>372925</v>
      </c>
      <c r="I72" s="9"/>
      <c r="J72" s="14"/>
      <c r="K72" s="14"/>
      <c r="L72" s="14"/>
      <c r="M72" s="22"/>
      <c r="N72" s="17"/>
      <c r="P72" s="200">
        <v>335603.639</v>
      </c>
      <c r="Q72" s="200"/>
      <c r="R72" s="17"/>
      <c r="S72" s="17"/>
      <c r="U72" s="14"/>
      <c r="V72" s="14"/>
      <c r="W72" s="9"/>
      <c r="X72" s="14"/>
      <c r="Y72" s="170"/>
      <c r="Z72" s="170"/>
      <c r="AA72" s="9"/>
      <c r="AB72" s="14"/>
      <c r="AC72" s="14"/>
      <c r="AD72" s="9"/>
      <c r="AE72" s="173"/>
      <c r="AF72" s="174"/>
      <c r="AG72" s="174"/>
    </row>
    <row r="73" spans="1:33" ht="12.75">
      <c r="A73" s="12">
        <v>2044</v>
      </c>
      <c r="B73" s="13"/>
      <c r="C73" s="17"/>
      <c r="D73" s="6"/>
      <c r="E73" s="14">
        <v>387965</v>
      </c>
      <c r="F73" s="14">
        <v>375538</v>
      </c>
      <c r="G73" s="14">
        <v>400391</v>
      </c>
      <c r="H73" s="14">
        <v>374158</v>
      </c>
      <c r="I73" s="9"/>
      <c r="J73" s="14"/>
      <c r="K73" s="14"/>
      <c r="L73" s="14"/>
      <c r="M73" s="22"/>
      <c r="N73" s="17"/>
      <c r="P73" s="200">
        <v>335398.696</v>
      </c>
      <c r="Q73" s="200"/>
      <c r="R73" s="17"/>
      <c r="S73" s="17"/>
      <c r="U73" s="14"/>
      <c r="V73" s="14"/>
      <c r="W73" s="9"/>
      <c r="X73" s="14"/>
      <c r="Y73" s="170"/>
      <c r="Z73" s="170"/>
      <c r="AA73" s="9"/>
      <c r="AB73" s="14"/>
      <c r="AC73" s="14"/>
      <c r="AD73" s="9"/>
      <c r="AE73" s="173"/>
      <c r="AF73" s="174"/>
      <c r="AG73" s="174"/>
    </row>
    <row r="74" spans="1:33" ht="12.75">
      <c r="A74" s="12">
        <v>2045</v>
      </c>
      <c r="B74" s="13"/>
      <c r="C74" s="17"/>
      <c r="D74" s="6"/>
      <c r="E74" s="14">
        <v>389934</v>
      </c>
      <c r="F74" s="14">
        <v>376939</v>
      </c>
      <c r="G74" s="14">
        <v>402929</v>
      </c>
      <c r="H74" s="14">
        <v>375374</v>
      </c>
      <c r="I74" s="9"/>
      <c r="J74" s="14"/>
      <c r="K74" s="14"/>
      <c r="L74" s="14"/>
      <c r="M74" s="22"/>
      <c r="N74" s="17"/>
      <c r="P74" s="200">
        <v>335177.091</v>
      </c>
      <c r="Q74" s="200"/>
      <c r="R74" s="17"/>
      <c r="S74" s="17"/>
      <c r="U74" s="14"/>
      <c r="V74" s="14"/>
      <c r="W74" s="9"/>
      <c r="X74" s="14"/>
      <c r="Y74" s="170"/>
      <c r="Z74" s="170"/>
      <c r="AA74" s="9"/>
      <c r="AB74" s="14"/>
      <c r="AC74" s="14"/>
      <c r="AD74" s="9"/>
      <c r="AE74" s="173"/>
      <c r="AF74" s="174"/>
      <c r="AG74" s="174"/>
    </row>
    <row r="75" spans="1:33" ht="12.75">
      <c r="A75" s="12">
        <v>2046</v>
      </c>
      <c r="B75" s="13"/>
      <c r="C75" s="17"/>
      <c r="D75" s="6"/>
      <c r="E75" s="14">
        <v>391902</v>
      </c>
      <c r="F75" s="14">
        <v>378333</v>
      </c>
      <c r="G75" s="14">
        <v>405471</v>
      </c>
      <c r="H75" s="14">
        <v>376574</v>
      </c>
      <c r="I75" s="9"/>
      <c r="J75" s="14"/>
      <c r="K75" s="14"/>
      <c r="L75" s="14"/>
      <c r="M75" s="22"/>
      <c r="N75" s="17"/>
      <c r="P75" s="200">
        <v>334942.28</v>
      </c>
      <c r="Q75" s="200"/>
      <c r="R75" s="17"/>
      <c r="S75" s="17"/>
      <c r="U75" s="14"/>
      <c r="V75" s="14"/>
      <c r="W75" s="9"/>
      <c r="X75" s="14"/>
      <c r="Y75" s="170"/>
      <c r="Z75" s="170"/>
      <c r="AA75" s="9"/>
      <c r="AB75" s="14"/>
      <c r="AC75" s="14"/>
      <c r="AD75" s="9"/>
      <c r="AE75" s="173"/>
      <c r="AF75" s="174"/>
      <c r="AG75" s="174"/>
    </row>
    <row r="76" spans="1:33" ht="12.75">
      <c r="A76" s="12">
        <v>2047</v>
      </c>
      <c r="B76" s="13"/>
      <c r="C76" s="17"/>
      <c r="D76" s="6"/>
      <c r="E76" s="14">
        <v>393869</v>
      </c>
      <c r="F76" s="14">
        <v>379722</v>
      </c>
      <c r="G76" s="14">
        <v>408016</v>
      </c>
      <c r="H76" s="14">
        <v>377759</v>
      </c>
      <c r="I76" s="9"/>
      <c r="J76" s="14"/>
      <c r="K76" s="14"/>
      <c r="L76" s="14"/>
      <c r="M76" s="22"/>
      <c r="N76" s="17"/>
      <c r="P76" s="200">
        <v>334697.387</v>
      </c>
      <c r="Q76" s="200"/>
      <c r="R76" s="17"/>
      <c r="S76" s="17"/>
      <c r="U76" s="14"/>
      <c r="V76" s="14"/>
      <c r="W76" s="9"/>
      <c r="X76" s="173"/>
      <c r="Y76" s="174"/>
      <c r="Z76" s="174"/>
      <c r="AA76" s="9"/>
      <c r="AB76" s="14"/>
      <c r="AC76" s="14"/>
      <c r="AD76" s="9"/>
      <c r="AE76" s="173"/>
      <c r="AF76" s="174"/>
      <c r="AG76" s="174"/>
    </row>
    <row r="77" spans="1:33" ht="12.75">
      <c r="A77" s="12">
        <v>2048</v>
      </c>
      <c r="B77" s="13"/>
      <c r="C77" s="17"/>
      <c r="D77" s="6"/>
      <c r="E77" s="14">
        <v>395841</v>
      </c>
      <c r="F77" s="14">
        <v>381110</v>
      </c>
      <c r="G77" s="14">
        <v>410570</v>
      </c>
      <c r="H77" s="14">
        <v>378934</v>
      </c>
      <c r="I77" s="9"/>
      <c r="J77" s="14"/>
      <c r="K77" s="14"/>
      <c r="L77" s="14"/>
      <c r="M77" s="22"/>
      <c r="N77" s="17"/>
      <c r="P77" s="200">
        <v>334445.777</v>
      </c>
      <c r="Q77" s="200"/>
      <c r="R77" s="17"/>
      <c r="S77" s="17"/>
      <c r="U77" s="14"/>
      <c r="V77" s="14"/>
      <c r="W77" s="9"/>
      <c r="X77" s="173"/>
      <c r="Y77" s="174"/>
      <c r="Z77" s="174"/>
      <c r="AA77" s="9"/>
      <c r="AB77" s="14"/>
      <c r="AC77" s="14"/>
      <c r="AD77" s="9"/>
      <c r="AE77" s="173"/>
      <c r="AF77" s="174"/>
      <c r="AG77" s="174"/>
    </row>
    <row r="78" spans="1:33" ht="12.75">
      <c r="A78" s="12">
        <v>2049</v>
      </c>
      <c r="B78" s="13"/>
      <c r="C78" s="17"/>
      <c r="D78" s="6"/>
      <c r="E78" s="14">
        <v>397818</v>
      </c>
      <c r="F78" s="14">
        <v>382500</v>
      </c>
      <c r="G78" s="14">
        <v>413136</v>
      </c>
      <c r="H78" s="14">
        <v>380101</v>
      </c>
      <c r="I78" s="9"/>
      <c r="J78" s="14"/>
      <c r="K78" s="14"/>
      <c r="L78" s="14"/>
      <c r="M78" s="22"/>
      <c r="N78" s="17"/>
      <c r="P78" s="200">
        <v>334190.674</v>
      </c>
      <c r="Q78" s="200"/>
      <c r="R78" s="17"/>
      <c r="S78" s="17"/>
      <c r="U78" s="14"/>
      <c r="V78" s="14"/>
      <c r="W78" s="9"/>
      <c r="X78" s="173"/>
      <c r="Y78" s="174"/>
      <c r="Z78" s="174"/>
      <c r="AA78" s="9"/>
      <c r="AB78" s="14"/>
      <c r="AC78" s="14"/>
      <c r="AD78" s="9"/>
      <c r="AE78" s="173"/>
      <c r="AF78" s="174"/>
      <c r="AG78" s="174"/>
    </row>
    <row r="79" spans="1:33" ht="12.75">
      <c r="A79" s="73">
        <v>2050</v>
      </c>
      <c r="B79" s="13"/>
      <c r="C79" s="17"/>
      <c r="D79" s="6"/>
      <c r="E79" s="14">
        <v>399803</v>
      </c>
      <c r="F79" s="14">
        <v>383892</v>
      </c>
      <c r="G79" s="14">
        <v>415714</v>
      </c>
      <c r="H79" s="14">
        <v>381262</v>
      </c>
      <c r="I79" s="9"/>
      <c r="J79" s="14"/>
      <c r="K79" s="14"/>
      <c r="L79" s="14"/>
      <c r="M79" s="22"/>
      <c r="N79" s="17">
        <v>362241</v>
      </c>
      <c r="P79" s="200">
        <v>333934.937</v>
      </c>
      <c r="Q79" s="200"/>
      <c r="R79" s="17">
        <v>305000</v>
      </c>
      <c r="S79" s="17">
        <v>446000</v>
      </c>
      <c r="U79" s="14">
        <v>260500</v>
      </c>
      <c r="V79" s="14">
        <v>432000</v>
      </c>
      <c r="W79" s="9"/>
      <c r="X79" s="172">
        <f>V79-U79</f>
        <v>171500</v>
      </c>
      <c r="Y79" s="171">
        <f>X79/V79</f>
        <v>0.39699074074074076</v>
      </c>
      <c r="Z79" s="171">
        <f>X79/U$25</f>
        <v>0.836373212648499</v>
      </c>
      <c r="AA79" s="9"/>
      <c r="AB79" s="14"/>
      <c r="AC79" s="14"/>
      <c r="AD79" s="9"/>
      <c r="AE79" s="173"/>
      <c r="AF79" s="174"/>
      <c r="AG79" s="174"/>
    </row>
    <row r="80" spans="1:33" ht="12.75">
      <c r="A80" s="12">
        <v>2051</v>
      </c>
      <c r="B80" s="13"/>
      <c r="C80" s="17"/>
      <c r="D80" s="6"/>
      <c r="E80" s="14">
        <v>401796</v>
      </c>
      <c r="F80" s="14">
        <v>385287</v>
      </c>
      <c r="G80" s="14">
        <v>418305</v>
      </c>
      <c r="H80" s="14">
        <v>382416</v>
      </c>
      <c r="I80" s="9"/>
      <c r="J80" s="14"/>
      <c r="K80" s="14"/>
      <c r="L80" s="14"/>
      <c r="M80" s="22"/>
      <c r="N80" s="17"/>
      <c r="P80" s="200">
        <v>333680.871</v>
      </c>
      <c r="Q80" s="200"/>
      <c r="R80" s="17"/>
      <c r="S80" s="17"/>
      <c r="U80" s="14"/>
      <c r="V80" s="14"/>
      <c r="W80" s="9"/>
      <c r="X80" s="173"/>
      <c r="Y80" s="174"/>
      <c r="Z80" s="174"/>
      <c r="AA80" s="9"/>
      <c r="AB80" s="14"/>
      <c r="AC80" s="14"/>
      <c r="AD80" s="9"/>
      <c r="AE80" s="173"/>
      <c r="AF80" s="174"/>
      <c r="AG80" s="174"/>
    </row>
    <row r="81" spans="1:33" ht="12.75">
      <c r="A81" s="12">
        <v>2052</v>
      </c>
      <c r="B81" s="13"/>
      <c r="C81" s="17"/>
      <c r="D81" s="6"/>
      <c r="E81" s="14">
        <v>403798</v>
      </c>
      <c r="F81" s="14">
        <v>386686</v>
      </c>
      <c r="G81" s="14">
        <v>420910</v>
      </c>
      <c r="H81" s="14">
        <v>383566</v>
      </c>
      <c r="I81" s="9"/>
      <c r="J81" s="14"/>
      <c r="K81" s="14"/>
      <c r="L81" s="14"/>
      <c r="M81" s="22"/>
      <c r="N81" s="17"/>
      <c r="P81" s="200">
        <v>333430.459</v>
      </c>
      <c r="Q81" s="200"/>
      <c r="R81" s="17"/>
      <c r="S81" s="17"/>
      <c r="U81" s="14"/>
      <c r="V81" s="14"/>
      <c r="W81" s="9"/>
      <c r="X81" s="173"/>
      <c r="Y81" s="174"/>
      <c r="Z81" s="174"/>
      <c r="AA81" s="9"/>
      <c r="AB81" s="14"/>
      <c r="AC81" s="14"/>
      <c r="AD81" s="9"/>
      <c r="AE81" s="173"/>
      <c r="AF81" s="174"/>
      <c r="AG81" s="174"/>
    </row>
    <row r="82" spans="1:33" ht="12.75">
      <c r="A82" s="12">
        <v>2053</v>
      </c>
      <c r="B82" s="13"/>
      <c r="C82" s="17"/>
      <c r="D82" s="6"/>
      <c r="E82" s="14">
        <v>405811</v>
      </c>
      <c r="F82" s="14">
        <v>388091</v>
      </c>
      <c r="G82" s="14">
        <v>423531</v>
      </c>
      <c r="H82" s="14">
        <v>384712</v>
      </c>
      <c r="I82" s="9"/>
      <c r="J82" s="14"/>
      <c r="K82" s="14"/>
      <c r="L82" s="14"/>
      <c r="M82" s="22"/>
      <c r="N82" s="17"/>
      <c r="P82" s="200">
        <v>333185.63</v>
      </c>
      <c r="Q82" s="200"/>
      <c r="R82" s="17"/>
      <c r="S82" s="17"/>
      <c r="U82" s="14"/>
      <c r="V82" s="14"/>
      <c r="W82" s="9"/>
      <c r="X82" s="173"/>
      <c r="Y82" s="174"/>
      <c r="Z82" s="174"/>
      <c r="AA82" s="9"/>
      <c r="AB82" s="14"/>
      <c r="AC82" s="14"/>
      <c r="AD82" s="9"/>
      <c r="AE82" s="173"/>
      <c r="AF82" s="174"/>
      <c r="AG82" s="174"/>
    </row>
    <row r="83" spans="1:33" ht="12.75">
      <c r="A83" s="12">
        <v>2054</v>
      </c>
      <c r="B83" s="13"/>
      <c r="C83" s="17"/>
      <c r="D83" s="6"/>
      <c r="E83" s="14">
        <v>407835</v>
      </c>
      <c r="F83" s="14">
        <v>389502</v>
      </c>
      <c r="G83" s="14">
        <v>426168</v>
      </c>
      <c r="H83" s="14">
        <v>385857</v>
      </c>
      <c r="I83" s="9"/>
      <c r="J83" s="14"/>
      <c r="K83" s="14"/>
      <c r="L83" s="14"/>
      <c r="M83" s="22"/>
      <c r="N83" s="17"/>
      <c r="P83" s="200">
        <v>332948.072</v>
      </c>
      <c r="Q83" s="200"/>
      <c r="R83" s="17"/>
      <c r="S83" s="17"/>
      <c r="U83" s="14"/>
      <c r="V83" s="14"/>
      <c r="W83" s="9"/>
      <c r="X83" s="173"/>
      <c r="Y83" s="174"/>
      <c r="Z83" s="174"/>
      <c r="AA83" s="9"/>
      <c r="AB83" s="14"/>
      <c r="AC83" s="14"/>
      <c r="AD83" s="9"/>
      <c r="AE83" s="173"/>
      <c r="AF83" s="174"/>
      <c r="AG83" s="174"/>
    </row>
    <row r="84" spans="1:33" ht="12.75">
      <c r="A84" s="12">
        <v>2055</v>
      </c>
      <c r="B84" s="13"/>
      <c r="C84" s="17"/>
      <c r="D84" s="6"/>
      <c r="E84" s="14">
        <v>409873</v>
      </c>
      <c r="F84" s="14">
        <v>390922</v>
      </c>
      <c r="G84" s="14">
        <v>428823</v>
      </c>
      <c r="H84" s="14">
        <v>387001</v>
      </c>
      <c r="I84" s="9"/>
      <c r="J84" s="14"/>
      <c r="K84" s="14"/>
      <c r="L84" s="14"/>
      <c r="M84" s="22"/>
      <c r="N84" s="17"/>
      <c r="P84" s="200">
        <v>332719.104</v>
      </c>
      <c r="Q84" s="200"/>
      <c r="R84" s="17"/>
      <c r="S84" s="17"/>
      <c r="U84" s="14"/>
      <c r="V84" s="14"/>
      <c r="W84" s="9"/>
      <c r="X84" s="173"/>
      <c r="Y84" s="174"/>
      <c r="Z84" s="174"/>
      <c r="AA84" s="9"/>
      <c r="AB84" s="14"/>
      <c r="AC84" s="14"/>
      <c r="AD84" s="9"/>
      <c r="AE84" s="173"/>
      <c r="AF84" s="174"/>
      <c r="AG84" s="174"/>
    </row>
    <row r="85" spans="1:33" ht="12.75">
      <c r="A85" s="12">
        <v>2056</v>
      </c>
      <c r="B85" s="13"/>
      <c r="C85" s="17"/>
      <c r="D85" s="6"/>
      <c r="E85" s="14">
        <v>411923</v>
      </c>
      <c r="F85" s="14">
        <v>392350</v>
      </c>
      <c r="G85" s="14">
        <v>431497</v>
      </c>
      <c r="H85" s="14">
        <v>388146</v>
      </c>
      <c r="I85" s="9"/>
      <c r="J85" s="14"/>
      <c r="K85" s="14"/>
      <c r="L85" s="14"/>
      <c r="M85" s="22"/>
      <c r="N85" s="17"/>
      <c r="P85" s="200">
        <v>332499.835</v>
      </c>
      <c r="Q85" s="200"/>
      <c r="R85" s="17"/>
      <c r="S85" s="17"/>
      <c r="U85" s="14"/>
      <c r="V85" s="14"/>
      <c r="W85" s="9"/>
      <c r="X85" s="173"/>
      <c r="Y85" s="174"/>
      <c r="Z85" s="174"/>
      <c r="AA85" s="9"/>
      <c r="AB85" s="14"/>
      <c r="AC85" s="14"/>
      <c r="AD85" s="9"/>
      <c r="AE85" s="173"/>
      <c r="AF85" s="174"/>
      <c r="AG85" s="174"/>
    </row>
    <row r="86" spans="1:33" ht="12.75">
      <c r="A86" s="12">
        <v>2057</v>
      </c>
      <c r="B86" s="13"/>
      <c r="C86" s="17"/>
      <c r="D86" s="6"/>
      <c r="E86" s="14">
        <v>413989</v>
      </c>
      <c r="F86" s="14">
        <v>393788</v>
      </c>
      <c r="G86" s="14">
        <v>434189</v>
      </c>
      <c r="H86" s="14">
        <v>389293</v>
      </c>
      <c r="I86" s="9"/>
      <c r="J86" s="14"/>
      <c r="K86" s="14"/>
      <c r="L86" s="14"/>
      <c r="M86" s="22"/>
      <c r="N86" s="17"/>
      <c r="P86" s="200">
        <v>332290.812</v>
      </c>
      <c r="Q86" s="200"/>
      <c r="R86" s="17"/>
      <c r="S86" s="17"/>
      <c r="U86" s="14"/>
      <c r="V86" s="14"/>
      <c r="W86" s="9"/>
      <c r="X86" s="173"/>
      <c r="Y86" s="174"/>
      <c r="Z86" s="174"/>
      <c r="AA86" s="9"/>
      <c r="AB86" s="14"/>
      <c r="AC86" s="14"/>
      <c r="AD86" s="9"/>
      <c r="AE86" s="173"/>
      <c r="AF86" s="174"/>
      <c r="AG86" s="174"/>
    </row>
    <row r="87" spans="1:33" ht="12.75">
      <c r="A87" s="12">
        <v>2058</v>
      </c>
      <c r="B87" s="13"/>
      <c r="C87" s="17"/>
      <c r="D87" s="6"/>
      <c r="E87" s="14">
        <v>416068</v>
      </c>
      <c r="F87" s="14">
        <v>395236</v>
      </c>
      <c r="G87" s="14">
        <v>436900</v>
      </c>
      <c r="H87" s="14">
        <v>390442</v>
      </c>
      <c r="I87" s="9"/>
      <c r="J87" s="14"/>
      <c r="K87" s="14"/>
      <c r="L87" s="14"/>
      <c r="M87" s="22"/>
      <c r="N87" s="17"/>
      <c r="P87" s="200">
        <v>332091.885</v>
      </c>
      <c r="Q87" s="200"/>
      <c r="R87" s="17"/>
      <c r="S87" s="17"/>
      <c r="U87" s="14"/>
      <c r="V87" s="14"/>
      <c r="W87" s="9"/>
      <c r="X87" s="173"/>
      <c r="Y87" s="174"/>
      <c r="Z87" s="174"/>
      <c r="AA87" s="9"/>
      <c r="AB87" s="14"/>
      <c r="AC87" s="14"/>
      <c r="AD87" s="9"/>
      <c r="AE87" s="173"/>
      <c r="AF87" s="174"/>
      <c r="AG87" s="174"/>
    </row>
    <row r="88" spans="1:33" ht="12.75">
      <c r="A88" s="12">
        <v>2059</v>
      </c>
      <c r="B88" s="13"/>
      <c r="C88" s="17"/>
      <c r="D88" s="6"/>
      <c r="E88" s="14">
        <v>418161</v>
      </c>
      <c r="F88" s="14">
        <v>396694</v>
      </c>
      <c r="G88" s="14">
        <v>439629</v>
      </c>
      <c r="H88" s="14">
        <v>391593</v>
      </c>
      <c r="I88" s="9"/>
      <c r="J88" s="14"/>
      <c r="K88" s="14"/>
      <c r="L88" s="14"/>
      <c r="M88" s="22"/>
      <c r="N88" s="17"/>
      <c r="P88" s="200">
        <v>331902.43</v>
      </c>
      <c r="Q88" s="200"/>
      <c r="R88" s="17"/>
      <c r="S88" s="17"/>
      <c r="U88" s="14"/>
      <c r="V88" s="14"/>
      <c r="W88" s="9"/>
      <c r="X88" s="173"/>
      <c r="Y88" s="174"/>
      <c r="Z88" s="174"/>
      <c r="AA88" s="9"/>
      <c r="AB88" s="14"/>
      <c r="AC88" s="14"/>
      <c r="AD88" s="9"/>
      <c r="AE88" s="173"/>
      <c r="AF88" s="174"/>
      <c r="AG88" s="174"/>
    </row>
    <row r="89" spans="1:33" ht="12.75">
      <c r="A89" s="73">
        <v>2060</v>
      </c>
      <c r="B89" s="13"/>
      <c r="C89" s="17"/>
      <c r="D89" s="6"/>
      <c r="E89" s="14">
        <v>420268</v>
      </c>
      <c r="F89" s="14">
        <v>398160</v>
      </c>
      <c r="G89" s="14">
        <v>442374</v>
      </c>
      <c r="H89" s="14">
        <v>392746</v>
      </c>
      <c r="I89" s="9"/>
      <c r="J89" s="14"/>
      <c r="K89" s="14"/>
      <c r="L89" s="14"/>
      <c r="M89" s="22"/>
      <c r="N89" s="17">
        <v>368882</v>
      </c>
      <c r="P89" s="200">
        <v>331721.789</v>
      </c>
      <c r="Q89" s="200"/>
      <c r="R89" s="17">
        <v>360000</v>
      </c>
      <c r="S89" s="17">
        <v>493000</v>
      </c>
      <c r="U89" s="14">
        <v>259000</v>
      </c>
      <c r="V89" s="14">
        <v>459000</v>
      </c>
      <c r="W89" s="9"/>
      <c r="X89" s="172">
        <f>V89-U89</f>
        <v>200000</v>
      </c>
      <c r="Y89" s="171">
        <f>X89/V89</f>
        <v>0.4357298474945534</v>
      </c>
      <c r="Z89" s="171">
        <f>X89/U$25</f>
        <v>0.9753623471119521</v>
      </c>
      <c r="AA89" s="9"/>
      <c r="AB89" s="14"/>
      <c r="AC89" s="14"/>
      <c r="AD89" s="9"/>
      <c r="AE89" s="173"/>
      <c r="AF89" s="174"/>
      <c r="AG89" s="174"/>
    </row>
    <row r="90" spans="1:33" ht="12.75">
      <c r="A90" s="12">
        <v>2061</v>
      </c>
      <c r="B90" s="13"/>
      <c r="C90" s="17"/>
      <c r="D90" s="6"/>
      <c r="E90" s="15"/>
      <c r="F90" s="15"/>
      <c r="G90" s="15"/>
      <c r="H90" s="15"/>
      <c r="I90" s="10"/>
      <c r="J90" s="14"/>
      <c r="K90" s="14"/>
      <c r="L90" s="14"/>
      <c r="N90" s="17"/>
      <c r="P90" s="200">
        <v>331549.963</v>
      </c>
      <c r="Q90" s="200"/>
      <c r="R90" s="17"/>
      <c r="S90" s="17"/>
      <c r="U90" s="14"/>
      <c r="V90" s="14"/>
      <c r="W90" s="9"/>
      <c r="X90" s="173"/>
      <c r="Y90" s="174"/>
      <c r="Z90" s="174"/>
      <c r="AA90" s="9"/>
      <c r="AB90" s="14"/>
      <c r="AC90" s="14"/>
      <c r="AD90" s="9"/>
      <c r="AE90" s="173"/>
      <c r="AF90" s="174"/>
      <c r="AG90" s="174"/>
    </row>
    <row r="91" spans="1:33" ht="12.75">
      <c r="A91" s="12">
        <v>2062</v>
      </c>
      <c r="C91" s="17"/>
      <c r="D91" s="6"/>
      <c r="E91" s="15"/>
      <c r="F91" s="15"/>
      <c r="G91" s="15"/>
      <c r="H91" s="15"/>
      <c r="I91" s="10"/>
      <c r="J91" s="14"/>
      <c r="K91" s="14"/>
      <c r="L91" s="14"/>
      <c r="N91" s="17"/>
      <c r="P91" s="200">
        <v>331386.638</v>
      </c>
      <c r="Q91" s="200"/>
      <c r="R91" s="17"/>
      <c r="S91" s="17"/>
      <c r="U91" s="14"/>
      <c r="V91" s="14"/>
      <c r="W91" s="9"/>
      <c r="X91" s="173"/>
      <c r="Y91" s="174"/>
      <c r="Z91" s="174"/>
      <c r="AA91" s="9"/>
      <c r="AB91" s="14"/>
      <c r="AC91" s="14"/>
      <c r="AD91" s="9"/>
      <c r="AE91" s="173"/>
      <c r="AF91" s="174"/>
      <c r="AG91" s="174"/>
    </row>
    <row r="92" spans="1:33" ht="12.75">
      <c r="A92" s="12">
        <v>2063</v>
      </c>
      <c r="C92" s="17"/>
      <c r="D92" s="6"/>
      <c r="E92" s="15"/>
      <c r="F92" s="15"/>
      <c r="G92" s="15"/>
      <c r="H92" s="15"/>
      <c r="I92" s="10"/>
      <c r="J92" s="14"/>
      <c r="K92" s="14"/>
      <c r="L92" s="14"/>
      <c r="N92" s="17"/>
      <c r="P92" s="200">
        <v>331230.33</v>
      </c>
      <c r="Q92" s="200"/>
      <c r="R92" s="17"/>
      <c r="S92" s="17"/>
      <c r="U92" s="14"/>
      <c r="V92" s="14"/>
      <c r="W92" s="9"/>
      <c r="X92" s="173"/>
      <c r="Y92" s="174"/>
      <c r="Z92" s="174"/>
      <c r="AA92" s="9"/>
      <c r="AB92" s="14"/>
      <c r="AC92" s="14"/>
      <c r="AD92" s="9"/>
      <c r="AE92" s="173"/>
      <c r="AF92" s="174"/>
      <c r="AG92" s="174"/>
    </row>
    <row r="93" spans="1:33" ht="12.75">
      <c r="A93" s="12">
        <v>2064</v>
      </c>
      <c r="C93" s="17"/>
      <c r="D93" s="6"/>
      <c r="E93" s="15"/>
      <c r="F93" s="15"/>
      <c r="G93" s="15"/>
      <c r="H93" s="15"/>
      <c r="I93" s="10"/>
      <c r="J93" s="14"/>
      <c r="K93" s="14"/>
      <c r="L93" s="14"/>
      <c r="N93" s="17"/>
      <c r="P93" s="200">
        <v>331079.114</v>
      </c>
      <c r="Q93" s="200"/>
      <c r="R93" s="17"/>
      <c r="S93" s="17"/>
      <c r="U93" s="14"/>
      <c r="V93" s="14"/>
      <c r="W93" s="9"/>
      <c r="X93" s="173"/>
      <c r="Y93" s="174"/>
      <c r="Z93" s="174"/>
      <c r="AA93" s="9"/>
      <c r="AB93" s="14"/>
      <c r="AC93" s="14"/>
      <c r="AD93" s="9"/>
      <c r="AE93" s="173"/>
      <c r="AF93" s="174"/>
      <c r="AG93" s="174"/>
    </row>
    <row r="94" spans="1:33" ht="12.75">
      <c r="A94" s="12">
        <v>2065</v>
      </c>
      <c r="C94" s="17"/>
      <c r="D94" s="6"/>
      <c r="E94" s="15"/>
      <c r="F94" s="15"/>
      <c r="G94" s="15"/>
      <c r="H94" s="15"/>
      <c r="I94" s="10"/>
      <c r="J94" s="14"/>
      <c r="K94" s="14"/>
      <c r="L94" s="14"/>
      <c r="N94" s="17"/>
      <c r="P94" s="200">
        <v>330931.383</v>
      </c>
      <c r="Q94" s="200"/>
      <c r="R94" s="17"/>
      <c r="S94" s="17"/>
      <c r="U94" s="14"/>
      <c r="V94" s="14"/>
      <c r="W94" s="9"/>
      <c r="X94" s="173"/>
      <c r="Y94" s="174"/>
      <c r="Z94" s="174"/>
      <c r="AA94" s="9"/>
      <c r="AB94" s="14"/>
      <c r="AC94" s="14"/>
      <c r="AD94" s="9"/>
      <c r="AE94" s="173"/>
      <c r="AF94" s="174"/>
      <c r="AG94" s="174"/>
    </row>
    <row r="95" spans="1:33" ht="12.75">
      <c r="A95" s="12">
        <v>2066</v>
      </c>
      <c r="C95" s="17"/>
      <c r="D95" s="6"/>
      <c r="E95" s="15"/>
      <c r="F95" s="15"/>
      <c r="G95" s="15"/>
      <c r="H95" s="15"/>
      <c r="I95" s="10"/>
      <c r="J95" s="14"/>
      <c r="K95" s="14"/>
      <c r="L95" s="14"/>
      <c r="N95" s="17"/>
      <c r="P95" s="200">
        <v>330786.514</v>
      </c>
      <c r="Q95" s="200"/>
      <c r="R95" s="17"/>
      <c r="S95" s="17"/>
      <c r="U95" s="14"/>
      <c r="V95" s="14"/>
      <c r="W95" s="9"/>
      <c r="X95" s="14"/>
      <c r="Y95" s="170"/>
      <c r="Z95" s="170"/>
      <c r="AA95" s="9"/>
      <c r="AB95" s="14"/>
      <c r="AC95" s="14"/>
      <c r="AD95" s="9"/>
      <c r="AE95" s="173"/>
      <c r="AF95" s="174"/>
      <c r="AG95" s="174"/>
    </row>
    <row r="96" spans="1:33" ht="12.75">
      <c r="A96" s="12">
        <v>2067</v>
      </c>
      <c r="C96" s="17"/>
      <c r="D96" s="6"/>
      <c r="E96" s="15"/>
      <c r="F96" s="15"/>
      <c r="G96" s="15"/>
      <c r="H96" s="15"/>
      <c r="I96" s="10"/>
      <c r="J96" s="14"/>
      <c r="K96" s="14"/>
      <c r="L96" s="14"/>
      <c r="N96" s="17"/>
      <c r="P96" s="200">
        <v>330644.121</v>
      </c>
      <c r="Q96" s="200"/>
      <c r="R96" s="17"/>
      <c r="S96" s="17"/>
      <c r="U96" s="14"/>
      <c r="V96" s="14"/>
      <c r="W96" s="9"/>
      <c r="X96" s="14"/>
      <c r="Y96" s="170"/>
      <c r="Z96" s="170"/>
      <c r="AA96" s="9"/>
      <c r="AB96" s="14"/>
      <c r="AC96" s="14"/>
      <c r="AD96" s="9"/>
      <c r="AE96" s="173"/>
      <c r="AF96" s="174"/>
      <c r="AG96" s="174"/>
    </row>
    <row r="97" spans="1:33" ht="12.75">
      <c r="A97" s="12">
        <v>2078</v>
      </c>
      <c r="C97" s="17"/>
      <c r="D97" s="6"/>
      <c r="E97" s="15"/>
      <c r="F97" s="15"/>
      <c r="G97" s="15"/>
      <c r="H97" s="15"/>
      <c r="I97" s="10"/>
      <c r="J97" s="14"/>
      <c r="K97" s="14"/>
      <c r="L97" s="14"/>
      <c r="N97" s="17"/>
      <c r="P97" s="200">
        <v>330503.13</v>
      </c>
      <c r="Q97" s="200"/>
      <c r="R97" s="17"/>
      <c r="S97" s="17"/>
      <c r="U97" s="14"/>
      <c r="V97" s="14"/>
      <c r="W97" s="9"/>
      <c r="X97" s="14"/>
      <c r="Y97" s="170"/>
      <c r="Z97" s="170"/>
      <c r="AA97" s="9"/>
      <c r="AB97" s="14"/>
      <c r="AC97" s="14"/>
      <c r="AD97" s="9"/>
      <c r="AE97" s="173"/>
      <c r="AF97" s="174"/>
      <c r="AG97" s="174"/>
    </row>
    <row r="98" spans="1:33" ht="12.75">
      <c r="A98" s="12">
        <v>2069</v>
      </c>
      <c r="C98" s="17"/>
      <c r="D98" s="6"/>
      <c r="E98" s="15"/>
      <c r="F98" s="15"/>
      <c r="G98" s="15"/>
      <c r="H98" s="15"/>
      <c r="I98" s="10"/>
      <c r="J98" s="14"/>
      <c r="K98" s="14"/>
      <c r="L98" s="14"/>
      <c r="N98" s="17"/>
      <c r="P98" s="200">
        <v>330362.414</v>
      </c>
      <c r="Q98" s="200"/>
      <c r="R98" s="17"/>
      <c r="S98" s="17"/>
      <c r="U98" s="14"/>
      <c r="V98" s="14"/>
      <c r="W98" s="9"/>
      <c r="X98" s="14"/>
      <c r="Y98" s="170"/>
      <c r="Z98" s="170"/>
      <c r="AA98" s="9"/>
      <c r="AB98" s="14"/>
      <c r="AC98" s="14"/>
      <c r="AD98" s="9"/>
      <c r="AE98" s="173"/>
      <c r="AF98" s="174"/>
      <c r="AG98" s="174"/>
    </row>
    <row r="99" spans="1:33" ht="12.75">
      <c r="A99" s="73">
        <v>2070</v>
      </c>
      <c r="C99" s="17"/>
      <c r="D99" s="6"/>
      <c r="E99" s="15"/>
      <c r="F99" s="15"/>
      <c r="G99" s="15"/>
      <c r="H99" s="15"/>
      <c r="I99" s="10"/>
      <c r="J99" s="14">
        <f>(E89-E79)+E89</f>
        <v>440733</v>
      </c>
      <c r="K99" s="14">
        <f>(F89-F79)+F89</f>
        <v>412428</v>
      </c>
      <c r="L99" s="14">
        <f>(G89-G79)+G89</f>
        <v>469034</v>
      </c>
      <c r="N99" s="17">
        <v>375686</v>
      </c>
      <c r="P99" s="200">
        <v>330221.126</v>
      </c>
      <c r="Q99" s="200"/>
      <c r="R99" s="17">
        <v>352000</v>
      </c>
      <c r="S99" s="17">
        <v>540000</v>
      </c>
      <c r="U99" s="14"/>
      <c r="V99" s="14"/>
      <c r="W99" s="9"/>
      <c r="X99" s="14"/>
      <c r="Y99" s="170"/>
      <c r="Z99" s="170"/>
      <c r="AA99" s="9"/>
      <c r="AB99" s="14">
        <f>U89</f>
        <v>259000</v>
      </c>
      <c r="AC99" s="14">
        <f>(V89-V79)+V89</f>
        <v>486000</v>
      </c>
      <c r="AD99" s="9"/>
      <c r="AE99" s="172">
        <f>AC99-AB99</f>
        <v>227000</v>
      </c>
      <c r="AF99" s="171">
        <f>AE99/AB99</f>
        <v>0.8764478764478765</v>
      </c>
      <c r="AG99" s="171">
        <f>AE99/U$25</f>
        <v>1.1070362639720657</v>
      </c>
    </row>
    <row r="100" spans="1:33" ht="12.75">
      <c r="A100" s="12">
        <v>2071</v>
      </c>
      <c r="C100" s="17"/>
      <c r="D100" s="6"/>
      <c r="E100" s="15"/>
      <c r="F100" s="15"/>
      <c r="G100" s="15"/>
      <c r="H100" s="15"/>
      <c r="I100" s="10"/>
      <c r="J100" s="14"/>
      <c r="K100" s="14"/>
      <c r="L100" s="14"/>
      <c r="N100" s="17"/>
      <c r="P100" s="200">
        <v>330078.779</v>
      </c>
      <c r="Q100" s="200"/>
      <c r="R100" s="17"/>
      <c r="S100" s="17"/>
      <c r="U100" s="14"/>
      <c r="V100" s="14"/>
      <c r="W100" s="9"/>
      <c r="X100" s="14"/>
      <c r="Y100" s="170"/>
      <c r="Z100" s="170"/>
      <c r="AA100" s="9"/>
      <c r="AB100" s="14"/>
      <c r="AC100" s="14"/>
      <c r="AD100" s="9"/>
      <c r="AE100" s="173"/>
      <c r="AF100" s="174"/>
      <c r="AG100" s="174"/>
    </row>
    <row r="101" spans="1:33" ht="12.75">
      <c r="A101" s="12">
        <v>2072</v>
      </c>
      <c r="C101" s="17"/>
      <c r="D101" s="6"/>
      <c r="E101" s="15"/>
      <c r="F101" s="15"/>
      <c r="G101" s="15"/>
      <c r="H101" s="15"/>
      <c r="I101" s="10"/>
      <c r="J101" s="14"/>
      <c r="K101" s="14"/>
      <c r="L101" s="14"/>
      <c r="N101" s="17"/>
      <c r="P101" s="200">
        <v>329935.308</v>
      </c>
      <c r="Q101" s="200"/>
      <c r="R101" s="17"/>
      <c r="S101" s="17"/>
      <c r="U101" s="14"/>
      <c r="V101" s="14"/>
      <c r="W101" s="9"/>
      <c r="X101" s="14"/>
      <c r="Y101" s="170"/>
      <c r="Z101" s="170"/>
      <c r="AA101" s="9"/>
      <c r="AB101" s="14"/>
      <c r="AC101" s="14"/>
      <c r="AD101" s="9"/>
      <c r="AE101" s="173"/>
      <c r="AF101" s="174"/>
      <c r="AG101" s="174"/>
    </row>
    <row r="102" spans="1:33" ht="12.75">
      <c r="A102" s="12">
        <v>2073</v>
      </c>
      <c r="C102" s="17"/>
      <c r="D102" s="6"/>
      <c r="E102" s="15"/>
      <c r="F102" s="15"/>
      <c r="G102" s="15"/>
      <c r="H102" s="15"/>
      <c r="I102" s="10"/>
      <c r="J102" s="14"/>
      <c r="K102" s="14"/>
      <c r="L102" s="14"/>
      <c r="N102" s="17"/>
      <c r="P102" s="200">
        <v>329790.892</v>
      </c>
      <c r="Q102" s="200"/>
      <c r="R102" s="17"/>
      <c r="S102" s="17"/>
      <c r="U102" s="14"/>
      <c r="V102" s="14"/>
      <c r="W102" s="9"/>
      <c r="X102" s="14"/>
      <c r="Y102" s="170"/>
      <c r="Z102" s="170"/>
      <c r="AA102" s="9"/>
      <c r="AB102" s="14"/>
      <c r="AC102" s="14"/>
      <c r="AD102" s="9"/>
      <c r="AE102" s="173"/>
      <c r="AF102" s="174"/>
      <c r="AG102" s="174"/>
    </row>
    <row r="103" spans="1:33" ht="12.75">
      <c r="A103" s="12">
        <v>2074</v>
      </c>
      <c r="C103" s="17"/>
      <c r="D103" s="6"/>
      <c r="E103" s="15"/>
      <c r="F103" s="15"/>
      <c r="G103" s="15"/>
      <c r="H103" s="15"/>
      <c r="I103" s="10"/>
      <c r="J103" s="14"/>
      <c r="K103" s="14"/>
      <c r="L103" s="14"/>
      <c r="N103" s="17"/>
      <c r="P103" s="200">
        <v>329645.968</v>
      </c>
      <c r="Q103" s="200"/>
      <c r="R103" s="17"/>
      <c r="S103" s="17"/>
      <c r="U103" s="14"/>
      <c r="V103" s="14"/>
      <c r="W103" s="9"/>
      <c r="X103" s="14"/>
      <c r="Y103" s="170"/>
      <c r="Z103" s="170"/>
      <c r="AA103" s="9"/>
      <c r="AB103" s="14"/>
      <c r="AC103" s="14"/>
      <c r="AD103" s="9"/>
      <c r="AE103" s="173"/>
      <c r="AF103" s="174"/>
      <c r="AG103" s="174"/>
    </row>
    <row r="104" spans="1:33" ht="12.75">
      <c r="A104" s="12">
        <v>2075</v>
      </c>
      <c r="C104" s="17"/>
      <c r="D104" s="6"/>
      <c r="E104" s="15"/>
      <c r="F104" s="15"/>
      <c r="G104" s="15"/>
      <c r="H104" s="15"/>
      <c r="I104" s="10"/>
      <c r="J104" s="14"/>
      <c r="K104" s="14"/>
      <c r="L104" s="14"/>
      <c r="N104" s="17"/>
      <c r="P104" s="200">
        <v>329500.965</v>
      </c>
      <c r="Q104" s="200"/>
      <c r="R104" s="17"/>
      <c r="S104" s="17"/>
      <c r="U104" s="14"/>
      <c r="V104" s="14"/>
      <c r="W104" s="9"/>
      <c r="X104" s="14"/>
      <c r="Y104" s="170"/>
      <c r="Z104" s="170"/>
      <c r="AA104" s="9"/>
      <c r="AB104" s="14"/>
      <c r="AC104" s="14"/>
      <c r="AD104" s="9"/>
      <c r="AE104" s="173"/>
      <c r="AF104" s="174"/>
      <c r="AG104" s="174"/>
    </row>
    <row r="105" spans="1:33" ht="12.75">
      <c r="A105" s="12">
        <v>2076</v>
      </c>
      <c r="C105" s="17"/>
      <c r="D105" s="6"/>
      <c r="E105" s="15"/>
      <c r="F105" s="15"/>
      <c r="G105" s="15"/>
      <c r="H105" s="15"/>
      <c r="I105" s="10"/>
      <c r="J105" s="14"/>
      <c r="K105" s="14"/>
      <c r="L105" s="14"/>
      <c r="N105" s="17"/>
      <c r="P105" s="200">
        <v>329355.907</v>
      </c>
      <c r="Q105" s="200"/>
      <c r="R105" s="17"/>
      <c r="S105" s="17"/>
      <c r="U105" s="14"/>
      <c r="V105" s="14"/>
      <c r="W105" s="9"/>
      <c r="X105" s="14"/>
      <c r="Y105" s="170"/>
      <c r="Z105" s="170"/>
      <c r="AA105" s="9"/>
      <c r="AB105" s="14"/>
      <c r="AC105" s="14"/>
      <c r="AD105" s="9"/>
      <c r="AE105" s="173"/>
      <c r="AF105" s="174"/>
      <c r="AG105" s="174"/>
    </row>
    <row r="106" spans="1:33" ht="12.75">
      <c r="A106" s="12">
        <v>2077</v>
      </c>
      <c r="C106" s="17"/>
      <c r="D106" s="6"/>
      <c r="E106" s="15"/>
      <c r="F106" s="15"/>
      <c r="G106" s="15"/>
      <c r="H106" s="15"/>
      <c r="I106" s="10"/>
      <c r="J106" s="14"/>
      <c r="K106" s="14"/>
      <c r="L106" s="14"/>
      <c r="N106" s="17"/>
      <c r="P106" s="200">
        <v>329210.967</v>
      </c>
      <c r="Q106" s="200"/>
      <c r="R106" s="17"/>
      <c r="S106" s="17"/>
      <c r="U106" s="14"/>
      <c r="V106" s="14"/>
      <c r="W106" s="9"/>
      <c r="X106" s="14"/>
      <c r="Y106" s="170"/>
      <c r="Z106" s="170"/>
      <c r="AA106" s="9"/>
      <c r="AB106" s="14"/>
      <c r="AC106" s="14"/>
      <c r="AD106" s="9"/>
      <c r="AE106" s="173"/>
      <c r="AF106" s="174"/>
      <c r="AG106" s="174"/>
    </row>
    <row r="107" spans="1:33" ht="12.75">
      <c r="A107" s="12">
        <v>2078</v>
      </c>
      <c r="C107" s="17"/>
      <c r="D107" s="6"/>
      <c r="E107" s="15"/>
      <c r="F107" s="15"/>
      <c r="G107" s="15"/>
      <c r="H107" s="15"/>
      <c r="I107" s="10"/>
      <c r="J107" s="14"/>
      <c r="K107" s="14"/>
      <c r="L107" s="14"/>
      <c r="N107" s="17"/>
      <c r="P107" s="200">
        <v>329066.956</v>
      </c>
      <c r="Q107" s="200"/>
      <c r="R107" s="17"/>
      <c r="S107" s="17"/>
      <c r="U107" s="14"/>
      <c r="V107" s="14"/>
      <c r="W107" s="9"/>
      <c r="X107" s="14"/>
      <c r="Y107" s="170"/>
      <c r="Z107" s="170"/>
      <c r="AA107" s="9"/>
      <c r="AB107" s="14"/>
      <c r="AC107" s="14"/>
      <c r="AD107" s="9"/>
      <c r="AE107" s="173"/>
      <c r="AF107" s="174"/>
      <c r="AG107" s="174"/>
    </row>
    <row r="108" spans="1:33" ht="12.75">
      <c r="A108" s="12">
        <v>2079</v>
      </c>
      <c r="C108" s="17"/>
      <c r="D108" s="6"/>
      <c r="E108" s="15"/>
      <c r="F108" s="15"/>
      <c r="G108" s="15"/>
      <c r="H108" s="15"/>
      <c r="I108" s="10"/>
      <c r="J108" s="14"/>
      <c r="K108" s="14"/>
      <c r="L108" s="14"/>
      <c r="N108" s="17"/>
      <c r="P108" s="200">
        <v>328924.909</v>
      </c>
      <c r="Q108" s="200"/>
      <c r="R108" s="17"/>
      <c r="S108" s="17"/>
      <c r="U108" s="14"/>
      <c r="V108" s="14"/>
      <c r="W108" s="9"/>
      <c r="X108" s="14"/>
      <c r="Y108" s="170"/>
      <c r="Z108" s="170"/>
      <c r="AA108" s="9"/>
      <c r="AB108" s="14"/>
      <c r="AC108" s="14"/>
      <c r="AD108" s="9"/>
      <c r="AE108" s="173"/>
      <c r="AF108" s="174"/>
      <c r="AG108" s="174"/>
    </row>
    <row r="109" spans="1:33" ht="12.75">
      <c r="A109" s="73">
        <v>2080</v>
      </c>
      <c r="C109" s="17"/>
      <c r="D109" s="6"/>
      <c r="E109" s="15"/>
      <c r="F109" s="15"/>
      <c r="G109" s="15"/>
      <c r="H109" s="15"/>
      <c r="I109" s="10"/>
      <c r="J109" s="14">
        <f>(E89-E79)*2+E89</f>
        <v>461198</v>
      </c>
      <c r="K109" s="14">
        <f>(F89-F79)*2+F89</f>
        <v>426696</v>
      </c>
      <c r="L109" s="14">
        <f>(G89-G79)*2+G89</f>
        <v>495694</v>
      </c>
      <c r="N109" s="17">
        <v>381272</v>
      </c>
      <c r="P109" s="200">
        <v>328785.67</v>
      </c>
      <c r="Q109" s="200"/>
      <c r="R109" s="17">
        <v>331000</v>
      </c>
      <c r="S109" s="17">
        <v>587000</v>
      </c>
      <c r="U109" s="14"/>
      <c r="V109" s="14"/>
      <c r="W109" s="9"/>
      <c r="X109" s="14"/>
      <c r="Y109" s="170"/>
      <c r="Z109" s="170"/>
      <c r="AA109" s="9"/>
      <c r="AB109" s="14">
        <f>AB99</f>
        <v>259000</v>
      </c>
      <c r="AC109" s="14">
        <f>(V89-V79)*2+V89</f>
        <v>513000</v>
      </c>
      <c r="AD109" s="9"/>
      <c r="AE109" s="172">
        <f>AC109-AB109</f>
        <v>254000</v>
      </c>
      <c r="AF109" s="171">
        <f>AE109/AB109</f>
        <v>0.9806949806949807</v>
      </c>
      <c r="AG109" s="171">
        <f>AE109/U$25</f>
        <v>1.2387101808321792</v>
      </c>
    </row>
    <row r="110" spans="1:33" ht="12.75">
      <c r="A110" s="12">
        <v>2081</v>
      </c>
      <c r="C110" s="17"/>
      <c r="D110" s="6"/>
      <c r="E110" s="15"/>
      <c r="F110" s="15"/>
      <c r="G110" s="15"/>
      <c r="H110" s="15"/>
      <c r="I110" s="10"/>
      <c r="J110" s="14"/>
      <c r="K110" s="14"/>
      <c r="L110" s="14"/>
      <c r="N110" s="17"/>
      <c r="P110" s="200">
        <v>328649.463</v>
      </c>
      <c r="Q110" s="200"/>
      <c r="R110" s="17"/>
      <c r="S110" s="17"/>
      <c r="U110" s="14"/>
      <c r="V110" s="14"/>
      <c r="W110" s="9"/>
      <c r="X110" s="14"/>
      <c r="Y110" s="170"/>
      <c r="Z110" s="170"/>
      <c r="AA110" s="9"/>
      <c r="AB110" s="14"/>
      <c r="AC110" s="14"/>
      <c r="AD110" s="9"/>
      <c r="AE110" s="173"/>
      <c r="AF110" s="174"/>
      <c r="AG110" s="174"/>
    </row>
    <row r="111" spans="1:33" ht="12.75">
      <c r="A111" s="12">
        <v>2082</v>
      </c>
      <c r="C111" s="17"/>
      <c r="D111" s="6"/>
      <c r="E111" s="15"/>
      <c r="F111" s="15"/>
      <c r="G111" s="15"/>
      <c r="H111" s="15"/>
      <c r="I111" s="10"/>
      <c r="J111" s="14"/>
      <c r="K111" s="14"/>
      <c r="L111" s="14"/>
      <c r="N111" s="17"/>
      <c r="P111" s="200">
        <v>328516.402</v>
      </c>
      <c r="Q111" s="200"/>
      <c r="R111" s="17"/>
      <c r="S111" s="17"/>
      <c r="U111" s="14"/>
      <c r="V111" s="14"/>
      <c r="W111" s="9"/>
      <c r="X111" s="14"/>
      <c r="Y111" s="170"/>
      <c r="Z111" s="170"/>
      <c r="AA111" s="9"/>
      <c r="AB111" s="14"/>
      <c r="AC111" s="14"/>
      <c r="AD111" s="9"/>
      <c r="AE111" s="173"/>
      <c r="AF111" s="174"/>
      <c r="AG111" s="174"/>
    </row>
    <row r="112" spans="1:33" ht="12.75">
      <c r="A112" s="12">
        <v>2083</v>
      </c>
      <c r="C112" s="17"/>
      <c r="D112" s="6"/>
      <c r="E112" s="15"/>
      <c r="F112" s="15"/>
      <c r="G112" s="15"/>
      <c r="H112" s="15"/>
      <c r="I112" s="10"/>
      <c r="J112" s="14"/>
      <c r="K112" s="14"/>
      <c r="L112" s="14"/>
      <c r="N112" s="17"/>
      <c r="P112" s="200">
        <v>328387.052</v>
      </c>
      <c r="Q112" s="200"/>
      <c r="R112" s="17"/>
      <c r="S112" s="17"/>
      <c r="U112" s="14"/>
      <c r="V112" s="14"/>
      <c r="W112" s="9"/>
      <c r="X112" s="14"/>
      <c r="Y112" s="170"/>
      <c r="Z112" s="170"/>
      <c r="AA112" s="9"/>
      <c r="AB112" s="14"/>
      <c r="AC112" s="14"/>
      <c r="AD112" s="9"/>
      <c r="AE112" s="173"/>
      <c r="AF112" s="174"/>
      <c r="AG112" s="174"/>
    </row>
    <row r="113" spans="1:33" ht="12.75">
      <c r="A113" s="12">
        <v>2084</v>
      </c>
      <c r="C113" s="17"/>
      <c r="D113" s="6"/>
      <c r="E113" s="15"/>
      <c r="F113" s="15"/>
      <c r="G113" s="15"/>
      <c r="H113" s="15"/>
      <c r="I113" s="10"/>
      <c r="J113" s="14"/>
      <c r="K113" s="14"/>
      <c r="L113" s="14"/>
      <c r="N113" s="17"/>
      <c r="P113" s="200">
        <v>328262.018</v>
      </c>
      <c r="Q113" s="200"/>
      <c r="R113" s="17"/>
      <c r="S113" s="17"/>
      <c r="U113" s="14"/>
      <c r="V113" s="14"/>
      <c r="W113" s="9"/>
      <c r="X113" s="14"/>
      <c r="Y113" s="170"/>
      <c r="Z113" s="170"/>
      <c r="AA113" s="9"/>
      <c r="AB113" s="14"/>
      <c r="AC113" s="14"/>
      <c r="AD113" s="9"/>
      <c r="AE113" s="173"/>
      <c r="AF113" s="174"/>
      <c r="AG113" s="174"/>
    </row>
    <row r="114" spans="1:33" ht="12.75">
      <c r="A114" s="12">
        <v>2085</v>
      </c>
      <c r="C114" s="17"/>
      <c r="D114" s="6"/>
      <c r="E114" s="15"/>
      <c r="F114" s="15"/>
      <c r="G114" s="15"/>
      <c r="H114" s="15"/>
      <c r="I114" s="10"/>
      <c r="J114" s="14"/>
      <c r="K114" s="14"/>
      <c r="L114" s="14"/>
      <c r="N114" s="17"/>
      <c r="P114" s="200">
        <v>328141.671</v>
      </c>
      <c r="Q114" s="200"/>
      <c r="R114" s="17"/>
      <c r="S114" s="17"/>
      <c r="U114" s="14"/>
      <c r="V114" s="14"/>
      <c r="W114" s="9"/>
      <c r="X114" s="14"/>
      <c r="Y114" s="170"/>
      <c r="Z114" s="170"/>
      <c r="AA114" s="9"/>
      <c r="AB114" s="14"/>
      <c r="AC114" s="14"/>
      <c r="AD114" s="9"/>
      <c r="AE114" s="173"/>
      <c r="AF114" s="174"/>
      <c r="AG114" s="174"/>
    </row>
    <row r="115" spans="1:33" ht="12.75">
      <c r="A115" s="12">
        <v>2086</v>
      </c>
      <c r="C115" s="17"/>
      <c r="D115" s="6"/>
      <c r="E115" s="15"/>
      <c r="F115" s="15"/>
      <c r="G115" s="15"/>
      <c r="H115" s="15"/>
      <c r="I115" s="10"/>
      <c r="J115" s="14"/>
      <c r="K115" s="14"/>
      <c r="L115" s="14"/>
      <c r="N115" s="17"/>
      <c r="P115" s="200">
        <v>328026.113</v>
      </c>
      <c r="Q115" s="200"/>
      <c r="R115" s="17"/>
      <c r="S115" s="17"/>
      <c r="U115" s="14"/>
      <c r="V115" s="14"/>
      <c r="W115" s="9"/>
      <c r="X115" s="14"/>
      <c r="Y115" s="170"/>
      <c r="Z115" s="170"/>
      <c r="AA115" s="9"/>
      <c r="AB115" s="14"/>
      <c r="AC115" s="14"/>
      <c r="AD115" s="9"/>
      <c r="AE115" s="173"/>
      <c r="AF115" s="174"/>
      <c r="AG115" s="174"/>
    </row>
    <row r="116" spans="1:33" ht="12.75">
      <c r="A116" s="12">
        <v>2087</v>
      </c>
      <c r="C116" s="17"/>
      <c r="D116" s="6"/>
      <c r="E116" s="15"/>
      <c r="F116" s="15"/>
      <c r="G116" s="15"/>
      <c r="H116" s="15"/>
      <c r="I116" s="10"/>
      <c r="J116" s="14"/>
      <c r="K116" s="14"/>
      <c r="L116" s="14"/>
      <c r="N116" s="17"/>
      <c r="P116" s="200">
        <v>327915.072</v>
      </c>
      <c r="Q116" s="200"/>
      <c r="R116" s="17"/>
      <c r="S116" s="17"/>
      <c r="U116" s="14"/>
      <c r="V116" s="14"/>
      <c r="W116" s="9"/>
      <c r="X116" s="14"/>
      <c r="Y116" s="170"/>
      <c r="Z116" s="170"/>
      <c r="AA116" s="9"/>
      <c r="AB116" s="14"/>
      <c r="AC116" s="14"/>
      <c r="AD116" s="9"/>
      <c r="AE116" s="173"/>
      <c r="AF116" s="174"/>
      <c r="AG116" s="174"/>
    </row>
    <row r="117" spans="1:34" s="53" customFormat="1" ht="12.75">
      <c r="A117" s="57">
        <v>2088</v>
      </c>
      <c r="B117" s="60"/>
      <c r="C117" s="54"/>
      <c r="D117" s="108"/>
      <c r="E117" s="61"/>
      <c r="F117" s="61"/>
      <c r="G117" s="61"/>
      <c r="H117" s="61"/>
      <c r="I117" s="55"/>
      <c r="J117" s="56"/>
      <c r="K117" s="56"/>
      <c r="L117" s="56"/>
      <c r="M117" s="62"/>
      <c r="N117" s="54"/>
      <c r="P117" s="211">
        <v>327808.015</v>
      </c>
      <c r="Q117" s="211"/>
      <c r="R117" s="54"/>
      <c r="S117" s="54"/>
      <c r="U117" s="56"/>
      <c r="V117" s="56"/>
      <c r="W117" s="66"/>
      <c r="X117" s="56"/>
      <c r="Y117" s="176"/>
      <c r="Z117" s="176"/>
      <c r="AA117" s="66"/>
      <c r="AB117" s="56"/>
      <c r="AC117" s="56"/>
      <c r="AD117" s="66"/>
      <c r="AE117" s="56"/>
      <c r="AF117" s="176"/>
      <c r="AG117" s="176"/>
      <c r="AH117" s="53" t="s">
        <v>111</v>
      </c>
    </row>
    <row r="118" spans="1:33" ht="12.75">
      <c r="A118" s="12">
        <v>2089</v>
      </c>
      <c r="C118" s="17"/>
      <c r="D118" s="6"/>
      <c r="E118" s="15"/>
      <c r="F118" s="15"/>
      <c r="G118" s="15"/>
      <c r="H118" s="15"/>
      <c r="I118" s="10"/>
      <c r="J118" s="14"/>
      <c r="K118" s="14"/>
      <c r="L118" s="14"/>
      <c r="N118" s="17"/>
      <c r="P118" s="200">
        <v>327704.174</v>
      </c>
      <c r="Q118" s="200"/>
      <c r="R118" s="17"/>
      <c r="S118" s="17"/>
      <c r="U118" s="14"/>
      <c r="V118" s="14"/>
      <c r="W118" s="9"/>
      <c r="X118" s="14"/>
      <c r="Y118" s="170"/>
      <c r="Z118" s="170"/>
      <c r="AA118" s="9"/>
      <c r="AB118" s="14"/>
      <c r="AC118" s="14"/>
      <c r="AD118" s="9"/>
      <c r="AE118" s="173"/>
      <c r="AF118" s="174"/>
      <c r="AG118" s="174"/>
    </row>
    <row r="119" spans="1:33" ht="12.75">
      <c r="A119" s="73">
        <v>2090</v>
      </c>
      <c r="C119" s="17"/>
      <c r="D119" s="6"/>
      <c r="E119" s="15"/>
      <c r="F119" s="15"/>
      <c r="G119" s="15"/>
      <c r="H119" s="15"/>
      <c r="I119" s="10"/>
      <c r="J119" s="14">
        <f>(E89-E79)*3+E89</f>
        <v>481663</v>
      </c>
      <c r="K119" s="14">
        <f>(F89-F79)*3+F89</f>
        <v>440964</v>
      </c>
      <c r="L119" s="14">
        <f>(G89-G79)*3+G89</f>
        <v>522354</v>
      </c>
      <c r="N119" s="17"/>
      <c r="P119" s="200">
        <v>327602.822</v>
      </c>
      <c r="Q119" s="200"/>
      <c r="R119" s="17">
        <v>329263</v>
      </c>
      <c r="S119" s="17">
        <v>650000</v>
      </c>
      <c r="U119" s="14"/>
      <c r="V119" s="14"/>
      <c r="W119" s="9"/>
      <c r="X119" s="14"/>
      <c r="Y119" s="170"/>
      <c r="Z119" s="170"/>
      <c r="AA119" s="9"/>
      <c r="AB119" s="14">
        <f>AB109</f>
        <v>259000</v>
      </c>
      <c r="AC119" s="14">
        <f>(V89-V79)*3+V89</f>
        <v>540000</v>
      </c>
      <c r="AD119" s="9"/>
      <c r="AE119" s="172">
        <f>AC119-AB119</f>
        <v>281000</v>
      </c>
      <c r="AF119" s="171">
        <f>AE119/AB119</f>
        <v>1.084942084942085</v>
      </c>
      <c r="AG119" s="171">
        <f>AE119/U$25</f>
        <v>1.3703840976922927</v>
      </c>
    </row>
    <row r="120" spans="1:34" s="53" customFormat="1" ht="12.75">
      <c r="A120" s="57">
        <v>2091</v>
      </c>
      <c r="B120" s="60"/>
      <c r="C120" s="54"/>
      <c r="D120" s="108"/>
      <c r="E120" s="61"/>
      <c r="F120" s="61"/>
      <c r="G120" s="61"/>
      <c r="H120" s="61"/>
      <c r="I120" s="55"/>
      <c r="J120" s="56"/>
      <c r="K120" s="56"/>
      <c r="L120" s="56"/>
      <c r="M120" s="62"/>
      <c r="N120" s="54"/>
      <c r="P120" s="211">
        <v>327503.364</v>
      </c>
      <c r="Q120" s="211"/>
      <c r="R120" s="54"/>
      <c r="S120" s="54"/>
      <c r="U120" s="56"/>
      <c r="V120" s="56"/>
      <c r="W120" s="66"/>
      <c r="X120" s="56"/>
      <c r="Y120" s="176"/>
      <c r="Z120" s="176"/>
      <c r="AA120" s="66"/>
      <c r="AB120" s="56"/>
      <c r="AC120" s="56"/>
      <c r="AD120" s="66"/>
      <c r="AE120" s="56"/>
      <c r="AF120" s="176"/>
      <c r="AG120" s="176"/>
      <c r="AH120" s="53" t="s">
        <v>112</v>
      </c>
    </row>
    <row r="121" spans="1:33" ht="12.75">
      <c r="A121" s="12">
        <v>2092</v>
      </c>
      <c r="C121" s="17"/>
      <c r="D121" s="6"/>
      <c r="E121" s="15"/>
      <c r="F121" s="15"/>
      <c r="G121" s="15"/>
      <c r="H121" s="15"/>
      <c r="I121" s="10"/>
      <c r="J121" s="14"/>
      <c r="K121" s="14"/>
      <c r="L121" s="14"/>
      <c r="N121" s="17"/>
      <c r="P121" s="200">
        <v>327405.305</v>
      </c>
      <c r="Q121" s="200"/>
      <c r="R121" s="17"/>
      <c r="S121" s="17"/>
      <c r="U121" s="14"/>
      <c r="V121" s="14"/>
      <c r="W121" s="9"/>
      <c r="X121" s="14"/>
      <c r="Y121" s="170"/>
      <c r="Z121" s="170"/>
      <c r="AA121" s="9"/>
      <c r="AB121" s="14"/>
      <c r="AC121" s="14"/>
      <c r="AD121" s="9"/>
      <c r="AE121" s="173"/>
      <c r="AF121" s="174"/>
      <c r="AG121" s="174"/>
    </row>
    <row r="122" spans="1:33" ht="12.75">
      <c r="A122" s="12">
        <v>2093</v>
      </c>
      <c r="C122" s="17"/>
      <c r="D122" s="6"/>
      <c r="E122" s="15"/>
      <c r="F122" s="15"/>
      <c r="G122" s="15"/>
      <c r="H122" s="15"/>
      <c r="I122" s="10"/>
      <c r="J122" s="14"/>
      <c r="K122" s="14"/>
      <c r="L122" s="14"/>
      <c r="N122" s="17"/>
      <c r="P122" s="200">
        <v>327308.175</v>
      </c>
      <c r="Q122" s="200"/>
      <c r="R122" s="17"/>
      <c r="S122" s="17"/>
      <c r="U122" s="14"/>
      <c r="V122" s="14"/>
      <c r="W122" s="9"/>
      <c r="X122" s="14"/>
      <c r="Y122" s="170"/>
      <c r="Z122" s="170"/>
      <c r="AA122" s="9"/>
      <c r="AB122" s="14"/>
      <c r="AC122" s="14"/>
      <c r="AD122" s="9"/>
      <c r="AE122" s="173"/>
      <c r="AF122" s="174"/>
      <c r="AG122" s="174"/>
    </row>
    <row r="123" spans="1:33" ht="12.75">
      <c r="A123" s="12">
        <v>2094</v>
      </c>
      <c r="C123" s="17"/>
      <c r="D123" s="6"/>
      <c r="E123" s="15"/>
      <c r="F123" s="15"/>
      <c r="G123" s="15"/>
      <c r="H123" s="15"/>
      <c r="I123" s="10"/>
      <c r="J123" s="14"/>
      <c r="K123" s="14"/>
      <c r="L123" s="14"/>
      <c r="N123" s="17"/>
      <c r="P123" s="200">
        <v>327211.436</v>
      </c>
      <c r="Q123" s="200"/>
      <c r="R123" s="17"/>
      <c r="S123" s="17"/>
      <c r="U123" s="14"/>
      <c r="V123" s="14"/>
      <c r="W123" s="9"/>
      <c r="X123" s="14"/>
      <c r="Y123" s="170"/>
      <c r="Z123" s="170"/>
      <c r="AA123" s="9"/>
      <c r="AB123" s="14"/>
      <c r="AC123" s="14"/>
      <c r="AD123" s="9"/>
      <c r="AE123" s="173"/>
      <c r="AF123" s="174"/>
      <c r="AG123" s="174"/>
    </row>
    <row r="124" spans="1:33" ht="12.75">
      <c r="A124" s="12">
        <v>2095</v>
      </c>
      <c r="C124" s="17"/>
      <c r="D124" s="6"/>
      <c r="E124" s="15"/>
      <c r="F124" s="15"/>
      <c r="G124" s="15"/>
      <c r="H124" s="15"/>
      <c r="I124" s="10"/>
      <c r="J124" s="14"/>
      <c r="K124" s="14"/>
      <c r="L124" s="14"/>
      <c r="N124" s="17"/>
      <c r="P124" s="200">
        <v>327114.404</v>
      </c>
      <c r="Q124" s="200"/>
      <c r="R124" s="17"/>
      <c r="S124" s="17"/>
      <c r="U124" s="14"/>
      <c r="V124" s="14"/>
      <c r="W124" s="9"/>
      <c r="X124" s="14"/>
      <c r="Y124" s="170"/>
      <c r="Z124" s="170"/>
      <c r="AA124" s="9"/>
      <c r="AB124" s="14"/>
      <c r="AC124" s="14"/>
      <c r="AD124" s="9"/>
      <c r="AE124" s="173"/>
      <c r="AF124" s="174"/>
      <c r="AG124" s="174"/>
    </row>
    <row r="125" spans="1:33" ht="12.75">
      <c r="A125" s="12">
        <v>2096</v>
      </c>
      <c r="C125" s="17"/>
      <c r="D125" s="6"/>
      <c r="E125" s="15"/>
      <c r="F125" s="15"/>
      <c r="G125" s="15"/>
      <c r="H125" s="15"/>
      <c r="I125" s="10"/>
      <c r="J125" s="14"/>
      <c r="K125" s="14"/>
      <c r="L125" s="14"/>
      <c r="N125" s="17"/>
      <c r="P125" s="200">
        <v>327016.223</v>
      </c>
      <c r="Q125" s="200"/>
      <c r="R125" s="17"/>
      <c r="S125" s="17"/>
      <c r="U125" s="14"/>
      <c r="V125" s="14"/>
      <c r="W125" s="9"/>
      <c r="X125" s="14"/>
      <c r="Y125" s="170"/>
      <c r="Z125" s="170"/>
      <c r="AA125" s="9"/>
      <c r="AB125" s="14"/>
      <c r="AC125" s="14"/>
      <c r="AD125" s="9"/>
      <c r="AE125" s="173"/>
      <c r="AF125" s="174"/>
      <c r="AG125" s="174"/>
    </row>
    <row r="126" spans="1:33" ht="12.75">
      <c r="A126" s="12">
        <v>2097</v>
      </c>
      <c r="C126" s="17"/>
      <c r="D126" s="6"/>
      <c r="E126" s="15"/>
      <c r="F126" s="15"/>
      <c r="G126" s="15"/>
      <c r="H126" s="15"/>
      <c r="I126" s="10"/>
      <c r="J126" s="14"/>
      <c r="K126" s="14"/>
      <c r="L126" s="14"/>
      <c r="N126" s="17"/>
      <c r="P126" s="200">
        <v>326915.842</v>
      </c>
      <c r="Q126" s="200"/>
      <c r="R126" s="17"/>
      <c r="S126" s="17"/>
      <c r="U126" s="14"/>
      <c r="V126" s="14"/>
      <c r="W126" s="9"/>
      <c r="X126" s="14"/>
      <c r="Y126" s="170"/>
      <c r="Z126" s="170"/>
      <c r="AA126" s="9"/>
      <c r="AB126" s="14"/>
      <c r="AC126" s="14"/>
      <c r="AD126" s="9"/>
      <c r="AE126" s="173"/>
      <c r="AF126" s="174"/>
      <c r="AG126" s="174"/>
    </row>
    <row r="127" spans="1:33" ht="12.75">
      <c r="A127" s="12">
        <v>2098</v>
      </c>
      <c r="C127" s="17"/>
      <c r="D127" s="6"/>
      <c r="E127" s="15"/>
      <c r="F127" s="15"/>
      <c r="G127" s="15"/>
      <c r="H127" s="15"/>
      <c r="I127" s="10"/>
      <c r="J127" s="14"/>
      <c r="K127" s="14"/>
      <c r="L127" s="14"/>
      <c r="N127" s="17"/>
      <c r="P127" s="200">
        <v>326812.016</v>
      </c>
      <c r="Q127" s="200"/>
      <c r="R127" s="17"/>
      <c r="S127" s="17"/>
      <c r="U127" s="14"/>
      <c r="V127" s="14"/>
      <c r="W127" s="9"/>
      <c r="X127" s="14"/>
      <c r="Y127" s="170"/>
      <c r="Z127" s="170"/>
      <c r="AA127" s="9"/>
      <c r="AB127" s="14"/>
      <c r="AC127" s="14"/>
      <c r="AD127" s="9"/>
      <c r="AE127" s="173"/>
      <c r="AF127" s="174"/>
      <c r="AG127" s="174"/>
    </row>
    <row r="128" spans="1:33" ht="12.75">
      <c r="A128" s="12">
        <v>2099</v>
      </c>
      <c r="C128" s="17"/>
      <c r="D128" s="6"/>
      <c r="E128" s="15"/>
      <c r="F128" s="15"/>
      <c r="G128" s="15"/>
      <c r="H128" s="15"/>
      <c r="I128" s="10"/>
      <c r="J128" s="14"/>
      <c r="K128" s="14"/>
      <c r="L128" s="14"/>
      <c r="N128" s="17"/>
      <c r="P128" s="200">
        <v>326703.307</v>
      </c>
      <c r="Q128" s="200"/>
      <c r="R128" s="17"/>
      <c r="S128" s="17"/>
      <c r="U128" s="14"/>
      <c r="V128" s="14"/>
      <c r="W128" s="9"/>
      <c r="X128" s="14"/>
      <c r="Y128" s="170"/>
      <c r="Z128" s="170"/>
      <c r="AA128" s="9"/>
      <c r="AB128" s="14"/>
      <c r="AC128" s="14"/>
      <c r="AD128" s="9"/>
      <c r="AE128" s="173"/>
      <c r="AF128" s="174"/>
      <c r="AG128" s="174"/>
    </row>
    <row r="129" spans="1:33" ht="12.75">
      <c r="A129" s="73">
        <v>2100</v>
      </c>
      <c r="C129" s="17"/>
      <c r="D129" s="6"/>
      <c r="E129" s="15"/>
      <c r="F129" s="15"/>
      <c r="G129" s="15"/>
      <c r="H129" s="15"/>
      <c r="I129" s="10"/>
      <c r="J129" s="14">
        <f>(E89-E79)*4+E89</f>
        <v>502128</v>
      </c>
      <c r="K129" s="14">
        <f>(F89-F79)*4+F89</f>
        <v>455232</v>
      </c>
      <c r="L129" s="14">
        <f>(G89-G79)*4+G89</f>
        <v>549014</v>
      </c>
      <c r="N129" s="17"/>
      <c r="P129" s="200">
        <v>326588.087</v>
      </c>
      <c r="Q129" s="200"/>
      <c r="R129" s="17">
        <v>290000</v>
      </c>
      <c r="S129" s="17">
        <v>705563</v>
      </c>
      <c r="U129" s="14"/>
      <c r="V129" s="14"/>
      <c r="W129" s="9"/>
      <c r="X129" s="14"/>
      <c r="Y129" s="170"/>
      <c r="Z129" s="170"/>
      <c r="AA129" s="9"/>
      <c r="AB129" s="14">
        <f>AB119</f>
        <v>259000</v>
      </c>
      <c r="AC129" s="14">
        <f>(V89-V79)*4+V89</f>
        <v>567000</v>
      </c>
      <c r="AD129" s="9"/>
      <c r="AE129" s="172">
        <f>AC129-AB129</f>
        <v>308000</v>
      </c>
      <c r="AF129" s="171">
        <f>AE129/AB129</f>
        <v>1.1891891891891893</v>
      </c>
      <c r="AG129" s="171">
        <f>AE129/U$25</f>
        <v>1.5020580145524063</v>
      </c>
    </row>
    <row r="130" spans="1:33" ht="12.75">
      <c r="A130" s="93"/>
      <c r="C130" s="6"/>
      <c r="D130" s="6"/>
      <c r="E130" s="10"/>
      <c r="F130" s="10"/>
      <c r="G130" s="10"/>
      <c r="H130" s="10"/>
      <c r="I130" s="10"/>
      <c r="J130" s="9"/>
      <c r="K130" s="9"/>
      <c r="L130" s="9"/>
      <c r="N130" s="6"/>
      <c r="P130" s="212"/>
      <c r="Q130" s="212"/>
      <c r="R130" s="6"/>
      <c r="S130" s="6"/>
      <c r="U130" s="9"/>
      <c r="V130" s="9"/>
      <c r="W130" s="9"/>
      <c r="X130" s="9"/>
      <c r="Y130" s="162"/>
      <c r="Z130" s="162"/>
      <c r="AA130" s="9"/>
      <c r="AB130" s="9"/>
      <c r="AC130" s="9"/>
      <c r="AD130" s="9"/>
      <c r="AE130" s="9"/>
      <c r="AF130" s="162"/>
      <c r="AG130" s="162"/>
    </row>
    <row r="131" spans="1:34" ht="12.75">
      <c r="A131" s="93"/>
      <c r="C131" s="6"/>
      <c r="D131" s="6"/>
      <c r="E131" s="10"/>
      <c r="F131" s="10"/>
      <c r="G131" s="10"/>
      <c r="H131" s="10"/>
      <c r="I131" s="10"/>
      <c r="J131" s="9"/>
      <c r="K131" s="9"/>
      <c r="L131" s="9"/>
      <c r="N131" s="6"/>
      <c r="P131" s="212"/>
      <c r="Q131" s="212"/>
      <c r="R131" s="6"/>
      <c r="S131" s="6"/>
      <c r="U131" s="9"/>
      <c r="V131" s="9"/>
      <c r="W131" s="9"/>
      <c r="X131" s="9"/>
      <c r="Y131" s="162"/>
      <c r="Z131" s="162"/>
      <c r="AA131" s="9"/>
      <c r="AB131" s="9"/>
      <c r="AC131" s="142"/>
      <c r="AD131" s="142"/>
      <c r="AE131" s="142"/>
      <c r="AF131" s="167"/>
      <c r="AG131" s="167"/>
      <c r="AH131" s="143"/>
    </row>
    <row r="132" spans="1:34" s="24" customFormat="1" ht="3.75" customHeight="1">
      <c r="A132" s="23"/>
      <c r="B132" s="23"/>
      <c r="C132" s="81"/>
      <c r="D132" s="81"/>
      <c r="E132" s="82"/>
      <c r="F132" s="82"/>
      <c r="G132" s="82"/>
      <c r="H132" s="82"/>
      <c r="I132" s="82"/>
      <c r="J132" s="83"/>
      <c r="K132" s="83"/>
      <c r="L132" s="83"/>
      <c r="M132" s="23"/>
      <c r="N132" s="198"/>
      <c r="P132" s="91"/>
      <c r="Q132" s="91"/>
      <c r="R132" s="92"/>
      <c r="S132" s="92"/>
      <c r="T132" s="90"/>
      <c r="U132" s="89"/>
      <c r="V132" s="89"/>
      <c r="W132" s="89"/>
      <c r="X132" s="89"/>
      <c r="Y132" s="152"/>
      <c r="Z132" s="152"/>
      <c r="AA132" s="215"/>
      <c r="AB132" s="222"/>
      <c r="AC132" s="222"/>
      <c r="AD132" s="222"/>
      <c r="AE132" s="223"/>
      <c r="AF132" s="224"/>
      <c r="AG132" s="224"/>
      <c r="AH132" s="225"/>
    </row>
    <row r="133" spans="1:33" ht="12.75">
      <c r="A133" s="93"/>
      <c r="C133" s="6"/>
      <c r="D133" s="6"/>
      <c r="E133" s="10"/>
      <c r="F133" s="10"/>
      <c r="G133" s="10"/>
      <c r="H133" s="10"/>
      <c r="I133" s="10"/>
      <c r="J133" s="9"/>
      <c r="K133" s="9"/>
      <c r="L133" s="9"/>
      <c r="N133" s="6"/>
      <c r="P133" s="212"/>
      <c r="Q133" s="212"/>
      <c r="R133" s="6"/>
      <c r="S133" s="6"/>
      <c r="U133" s="9"/>
      <c r="V133" s="9"/>
      <c r="W133" s="9"/>
      <c r="X133" s="9"/>
      <c r="Y133" s="162"/>
      <c r="Z133" s="162"/>
      <c r="AA133" s="9"/>
      <c r="AB133" s="9"/>
      <c r="AC133" s="9"/>
      <c r="AD133" s="9"/>
      <c r="AE133" s="9"/>
      <c r="AF133" s="162"/>
      <c r="AG133" s="162"/>
    </row>
    <row r="134" spans="1:33" ht="12.75">
      <c r="A134" s="93"/>
      <c r="C134" s="6"/>
      <c r="D134" s="6"/>
      <c r="E134" s="10"/>
      <c r="F134" s="10"/>
      <c r="G134" s="10"/>
      <c r="H134" s="10"/>
      <c r="I134" s="10"/>
      <c r="J134" s="9"/>
      <c r="K134" s="9"/>
      <c r="L134" s="9"/>
      <c r="N134" s="6"/>
      <c r="P134" s="212"/>
      <c r="Q134" s="212"/>
      <c r="R134" s="6"/>
      <c r="S134" s="6"/>
      <c r="U134" s="9"/>
      <c r="V134" s="9"/>
      <c r="W134" s="9"/>
      <c r="X134" s="9"/>
      <c r="Y134" s="162"/>
      <c r="Z134" s="162"/>
      <c r="AA134" s="9"/>
      <c r="AB134" s="9"/>
      <c r="AC134" s="9"/>
      <c r="AD134" s="9"/>
      <c r="AE134" s="9"/>
      <c r="AF134" s="162"/>
      <c r="AG134" s="162"/>
    </row>
    <row r="135" spans="1:33" s="4" customFormat="1" ht="12.75">
      <c r="A135" s="23" t="s">
        <v>68</v>
      </c>
      <c r="C135" s="7"/>
      <c r="D135" s="7"/>
      <c r="J135" s="7"/>
      <c r="K135" s="7"/>
      <c r="L135" s="7"/>
      <c r="N135" s="7"/>
      <c r="P135" s="184"/>
      <c r="Q135" s="184"/>
      <c r="R135" s="7"/>
      <c r="S135" s="7"/>
      <c r="V135" s="7"/>
      <c r="W135" s="7"/>
      <c r="X135" s="7"/>
      <c r="Y135" s="163"/>
      <c r="Z135" s="163"/>
      <c r="AA135" s="7"/>
      <c r="AB135" s="7"/>
      <c r="AC135" s="7"/>
      <c r="AD135" s="7"/>
      <c r="AE135" s="7"/>
      <c r="AF135" s="163"/>
      <c r="AG135" s="163"/>
    </row>
    <row r="136" spans="1:34" s="4" customFormat="1" ht="12.75">
      <c r="A136" s="140"/>
      <c r="C136" s="110" t="s">
        <v>100</v>
      </c>
      <c r="D136" s="22"/>
      <c r="E136" s="141"/>
      <c r="F136" s="141"/>
      <c r="G136" s="141"/>
      <c r="H136" s="141"/>
      <c r="I136" s="141"/>
      <c r="J136" s="110" t="s">
        <v>99</v>
      </c>
      <c r="K136" s="22"/>
      <c r="L136" s="22"/>
      <c r="N136" s="23" t="s">
        <v>98</v>
      </c>
      <c r="P136" s="183" t="s">
        <v>136</v>
      </c>
      <c r="Q136" s="183"/>
      <c r="R136" s="22"/>
      <c r="S136" s="22"/>
      <c r="U136" s="110" t="s">
        <v>97</v>
      </c>
      <c r="V136" s="22"/>
      <c r="W136" s="22"/>
      <c r="X136" s="22" t="s">
        <v>130</v>
      </c>
      <c r="Y136" s="164"/>
      <c r="Z136" s="164"/>
      <c r="AA136" s="22"/>
      <c r="AB136" s="110" t="s">
        <v>102</v>
      </c>
      <c r="AC136" s="22"/>
      <c r="AD136" s="22"/>
      <c r="AE136" s="22" t="s">
        <v>143</v>
      </c>
      <c r="AF136" s="164"/>
      <c r="AG136" s="164"/>
      <c r="AH136" s="23" t="s">
        <v>110</v>
      </c>
    </row>
    <row r="137" spans="3:34" s="4" customFormat="1" ht="12.75">
      <c r="C137" s="7" t="s">
        <v>69</v>
      </c>
      <c r="D137" s="7"/>
      <c r="J137" s="7" t="s">
        <v>74</v>
      </c>
      <c r="K137" s="7"/>
      <c r="L137" s="7"/>
      <c r="N137" s="22" t="s">
        <v>85</v>
      </c>
      <c r="P137" s="184" t="s">
        <v>134</v>
      </c>
      <c r="Q137" s="184"/>
      <c r="R137" s="7"/>
      <c r="S137" s="7"/>
      <c r="U137" s="7" t="s">
        <v>89</v>
      </c>
      <c r="V137" s="7"/>
      <c r="W137" s="7"/>
      <c r="X137" s="7"/>
      <c r="Y137" s="163"/>
      <c r="Z137" s="163"/>
      <c r="AA137" s="7"/>
      <c r="AB137" s="7" t="s">
        <v>103</v>
      </c>
      <c r="AC137" s="7"/>
      <c r="AD137" s="7"/>
      <c r="AE137" s="7"/>
      <c r="AF137" s="163"/>
      <c r="AG137" s="163"/>
      <c r="AH137" s="4" t="s">
        <v>109</v>
      </c>
    </row>
    <row r="138" spans="3:33" s="4" customFormat="1" ht="12.75">
      <c r="C138" s="7" t="s">
        <v>70</v>
      </c>
      <c r="D138" s="7"/>
      <c r="J138" s="7" t="s">
        <v>75</v>
      </c>
      <c r="K138" s="7"/>
      <c r="L138" s="7"/>
      <c r="N138" s="7" t="s">
        <v>83</v>
      </c>
      <c r="P138" s="4" t="s">
        <v>132</v>
      </c>
      <c r="Q138" s="7"/>
      <c r="R138" s="7"/>
      <c r="S138" s="7"/>
      <c r="U138" s="7" t="s">
        <v>90</v>
      </c>
      <c r="V138" s="7"/>
      <c r="W138" s="7"/>
      <c r="X138" s="7"/>
      <c r="Y138" s="163"/>
      <c r="Z138" s="163"/>
      <c r="AA138" s="7"/>
      <c r="AB138" s="7" t="s">
        <v>141</v>
      </c>
      <c r="AC138" s="7"/>
      <c r="AD138" s="7"/>
      <c r="AE138" s="7"/>
      <c r="AF138" s="163"/>
      <c r="AG138" s="163"/>
    </row>
    <row r="139" spans="3:33" s="4" customFormat="1" ht="12.75">
      <c r="C139" s="7" t="s">
        <v>71</v>
      </c>
      <c r="D139" s="7"/>
      <c r="J139" s="7" t="s">
        <v>142</v>
      </c>
      <c r="K139" s="7"/>
      <c r="L139" s="7"/>
      <c r="N139" s="7" t="s">
        <v>79</v>
      </c>
      <c r="P139" s="4" t="s">
        <v>133</v>
      </c>
      <c r="Q139" s="7"/>
      <c r="R139" s="7"/>
      <c r="S139" s="7"/>
      <c r="U139" s="7" t="s">
        <v>91</v>
      </c>
      <c r="V139" s="7"/>
      <c r="W139" s="7"/>
      <c r="X139" s="7"/>
      <c r="Y139" s="163"/>
      <c r="Z139" s="163"/>
      <c r="AA139" s="7"/>
      <c r="AB139" s="7" t="s">
        <v>104</v>
      </c>
      <c r="AC139" s="7"/>
      <c r="AD139" s="7"/>
      <c r="AE139" s="7"/>
      <c r="AF139" s="163"/>
      <c r="AG139" s="163"/>
    </row>
    <row r="140" spans="3:33" s="4" customFormat="1" ht="12.75">
      <c r="C140" s="7" t="s">
        <v>72</v>
      </c>
      <c r="D140" s="7"/>
      <c r="J140" s="7" t="s">
        <v>76</v>
      </c>
      <c r="K140" s="7"/>
      <c r="L140" s="7"/>
      <c r="N140" s="7" t="s">
        <v>80</v>
      </c>
      <c r="P140" s="7" t="s">
        <v>87</v>
      </c>
      <c r="Q140" s="7"/>
      <c r="R140" s="7"/>
      <c r="S140" s="7"/>
      <c r="U140" s="7" t="s">
        <v>92</v>
      </c>
      <c r="V140" s="7"/>
      <c r="W140" s="7"/>
      <c r="X140" s="7"/>
      <c r="Y140" s="163"/>
      <c r="Z140" s="163"/>
      <c r="AA140" s="7"/>
      <c r="AB140" s="7" t="s">
        <v>105</v>
      </c>
      <c r="AC140" s="7"/>
      <c r="AD140" s="7"/>
      <c r="AE140" s="7"/>
      <c r="AF140" s="163"/>
      <c r="AG140" s="163"/>
    </row>
    <row r="141" spans="3:33" s="4" customFormat="1" ht="12.75">
      <c r="C141" s="7" t="s">
        <v>86</v>
      </c>
      <c r="D141" s="7"/>
      <c r="J141" s="7" t="s">
        <v>77</v>
      </c>
      <c r="K141" s="7"/>
      <c r="L141" s="7"/>
      <c r="N141" s="7" t="s">
        <v>81</v>
      </c>
      <c r="P141" s="7" t="s">
        <v>88</v>
      </c>
      <c r="Q141" s="7"/>
      <c r="R141" s="7"/>
      <c r="S141" s="7"/>
      <c r="U141" s="7" t="s">
        <v>93</v>
      </c>
      <c r="V141" s="7"/>
      <c r="W141" s="7"/>
      <c r="X141" s="7"/>
      <c r="Y141" s="163"/>
      <c r="Z141" s="163"/>
      <c r="AA141" s="7"/>
      <c r="AB141" s="7" t="s">
        <v>106</v>
      </c>
      <c r="AC141" s="7"/>
      <c r="AD141" s="7"/>
      <c r="AE141" s="7"/>
      <c r="AF141" s="163"/>
      <c r="AG141" s="163"/>
    </row>
    <row r="142" spans="3:33" s="4" customFormat="1" ht="12.75">
      <c r="C142" s="7" t="s">
        <v>73</v>
      </c>
      <c r="D142" s="7"/>
      <c r="J142" s="7" t="s">
        <v>78</v>
      </c>
      <c r="K142" s="7"/>
      <c r="L142" s="7"/>
      <c r="N142" s="7" t="s">
        <v>82</v>
      </c>
      <c r="P142" s="7"/>
      <c r="Q142" s="7"/>
      <c r="R142" s="7"/>
      <c r="S142" s="7"/>
      <c r="U142" s="7" t="s">
        <v>94</v>
      </c>
      <c r="V142" s="7"/>
      <c r="W142" s="7"/>
      <c r="X142" s="7"/>
      <c r="Y142" s="163"/>
      <c r="Z142" s="163"/>
      <c r="AA142" s="7"/>
      <c r="AB142" s="7" t="s">
        <v>107</v>
      </c>
      <c r="AC142" s="7"/>
      <c r="AD142" s="7"/>
      <c r="AE142" s="7"/>
      <c r="AF142" s="163"/>
      <c r="AG142" s="163"/>
    </row>
    <row r="143" spans="3:33" s="4" customFormat="1" ht="12.75">
      <c r="C143" s="7"/>
      <c r="D143" s="7"/>
      <c r="J143" s="7" t="s">
        <v>96</v>
      </c>
      <c r="K143" s="7"/>
      <c r="L143" s="7"/>
      <c r="N143" s="7"/>
      <c r="P143" s="7"/>
      <c r="Q143" s="7"/>
      <c r="R143" s="7"/>
      <c r="S143" s="7"/>
      <c r="U143" s="7" t="s">
        <v>95</v>
      </c>
      <c r="V143" s="7"/>
      <c r="W143" s="7"/>
      <c r="X143" s="7"/>
      <c r="Y143" s="163"/>
      <c r="Z143" s="163"/>
      <c r="AA143" s="7"/>
      <c r="AB143" s="4" t="s">
        <v>108</v>
      </c>
      <c r="AC143" s="7"/>
      <c r="AD143" s="7"/>
      <c r="AE143" s="7"/>
      <c r="AF143" s="163"/>
      <c r="AG143" s="163"/>
    </row>
    <row r="144" spans="3:33" s="4" customFormat="1" ht="12.75">
      <c r="C144" s="7"/>
      <c r="D144" s="7"/>
      <c r="J144" s="7" t="s">
        <v>101</v>
      </c>
      <c r="K144" s="7"/>
      <c r="L144" s="7"/>
      <c r="N144" s="7"/>
      <c r="P144" s="7"/>
      <c r="Q144" s="7"/>
      <c r="R144" s="7"/>
      <c r="S144" s="7"/>
      <c r="U144" s="7"/>
      <c r="V144" s="7"/>
      <c r="W144" s="7"/>
      <c r="X144" s="7"/>
      <c r="Y144" s="163"/>
      <c r="Z144" s="163"/>
      <c r="AA144" s="7"/>
      <c r="AB144" s="7" t="s">
        <v>101</v>
      </c>
      <c r="AC144" s="7"/>
      <c r="AD144" s="7"/>
      <c r="AE144" s="7"/>
      <c r="AF144" s="163"/>
      <c r="AG144" s="163"/>
    </row>
    <row r="145" spans="3:33" s="132" customFormat="1" ht="12.75">
      <c r="C145" s="133"/>
      <c r="D145" s="133"/>
      <c r="J145" s="133"/>
      <c r="K145" s="133"/>
      <c r="L145" s="133"/>
      <c r="N145" s="133"/>
      <c r="Q145" s="213"/>
      <c r="R145" s="133"/>
      <c r="S145" s="133"/>
      <c r="V145" s="133"/>
      <c r="W145" s="133"/>
      <c r="X145" s="133"/>
      <c r="Y145" s="165"/>
      <c r="Z145" s="165"/>
      <c r="AA145" s="133"/>
      <c r="AB145" s="133"/>
      <c r="AC145" s="133"/>
      <c r="AD145" s="133"/>
      <c r="AE145" s="133"/>
      <c r="AF145" s="165"/>
      <c r="AG145" s="165"/>
    </row>
    <row r="146" spans="1:33" s="132" customFormat="1" ht="12.75">
      <c r="A146" s="138" t="s">
        <v>63</v>
      </c>
      <c r="C146" s="133"/>
      <c r="D146" s="133"/>
      <c r="J146" s="133"/>
      <c r="K146" s="133"/>
      <c r="L146" s="133"/>
      <c r="N146" s="133"/>
      <c r="Q146" s="134"/>
      <c r="R146" s="133"/>
      <c r="S146" s="133"/>
      <c r="U146" s="133"/>
      <c r="V146" s="133"/>
      <c r="W146" s="133"/>
      <c r="X146" s="133"/>
      <c r="Y146" s="165"/>
      <c r="Z146" s="165"/>
      <c r="AA146" s="133"/>
      <c r="AC146" s="133"/>
      <c r="AD146" s="133"/>
      <c r="AE146" s="133"/>
      <c r="AF146" s="165"/>
      <c r="AG146" s="165"/>
    </row>
    <row r="147" spans="3:33" s="132" customFormat="1" ht="12.75">
      <c r="C147" s="133"/>
      <c r="D147" s="133"/>
      <c r="J147" s="133"/>
      <c r="K147" s="133"/>
      <c r="L147" s="133"/>
      <c r="N147" s="133"/>
      <c r="P147" s="134"/>
      <c r="Q147" s="134"/>
      <c r="R147" s="133"/>
      <c r="S147" s="133"/>
      <c r="U147" s="133"/>
      <c r="V147" s="133"/>
      <c r="W147" s="133"/>
      <c r="X147" s="133"/>
      <c r="Y147" s="165"/>
      <c r="Z147" s="165"/>
      <c r="AA147" s="133"/>
      <c r="AB147" s="133"/>
      <c r="AC147" s="133"/>
      <c r="AD147" s="133"/>
      <c r="AE147" s="133"/>
      <c r="AF147" s="165"/>
      <c r="AG147" s="165"/>
    </row>
    <row r="148" spans="3:33" s="132" customFormat="1" ht="12.75">
      <c r="C148" s="137" t="s">
        <v>62</v>
      </c>
      <c r="D148" s="133"/>
      <c r="J148" s="133"/>
      <c r="K148" s="133"/>
      <c r="L148" s="133"/>
      <c r="N148" s="137" t="s">
        <v>65</v>
      </c>
      <c r="P148" s="134"/>
      <c r="Q148" s="134"/>
      <c r="R148" s="133"/>
      <c r="S148" s="133"/>
      <c r="U148" s="137" t="s">
        <v>67</v>
      </c>
      <c r="V148" s="133"/>
      <c r="W148" s="133"/>
      <c r="X148" s="133"/>
      <c r="Y148" s="165"/>
      <c r="Z148" s="165"/>
      <c r="AA148" s="133"/>
      <c r="AB148" s="133"/>
      <c r="AC148" s="133"/>
      <c r="AD148" s="133"/>
      <c r="AE148" s="133"/>
      <c r="AF148" s="165"/>
      <c r="AG148" s="165"/>
    </row>
    <row r="149" spans="3:33" s="132" customFormat="1" ht="12.75">
      <c r="C149" s="133" t="s">
        <v>35</v>
      </c>
      <c r="D149" s="133"/>
      <c r="J149" s="133"/>
      <c r="K149" s="133"/>
      <c r="L149" s="133"/>
      <c r="N149" s="133" t="s">
        <v>19</v>
      </c>
      <c r="P149" s="134"/>
      <c r="Q149" s="134"/>
      <c r="R149" s="133"/>
      <c r="S149" s="133"/>
      <c r="U149" s="135" t="s">
        <v>22</v>
      </c>
      <c r="V149" s="133"/>
      <c r="W149" s="133"/>
      <c r="X149" s="133"/>
      <c r="Y149" s="165"/>
      <c r="Z149" s="165"/>
      <c r="AA149" s="133"/>
      <c r="AB149" s="133"/>
      <c r="AC149" s="133"/>
      <c r="AD149" s="133"/>
      <c r="AE149" s="133"/>
      <c r="AF149" s="165"/>
      <c r="AG149" s="165"/>
    </row>
    <row r="150" spans="3:33" s="132" customFormat="1" ht="12.75">
      <c r="C150" s="133" t="s">
        <v>37</v>
      </c>
      <c r="D150" s="133"/>
      <c r="J150" s="133"/>
      <c r="K150" s="133"/>
      <c r="L150" s="133"/>
      <c r="N150" s="133"/>
      <c r="R150" s="133"/>
      <c r="S150" s="133"/>
      <c r="U150" s="135" t="s">
        <v>23</v>
      </c>
      <c r="V150" s="133"/>
      <c r="W150" s="133"/>
      <c r="X150" s="133"/>
      <c r="Y150" s="165"/>
      <c r="Z150" s="165"/>
      <c r="AA150" s="133"/>
      <c r="AB150" s="133"/>
      <c r="AC150" s="133"/>
      <c r="AD150" s="133"/>
      <c r="AE150" s="133"/>
      <c r="AF150" s="165"/>
      <c r="AG150" s="165"/>
    </row>
    <row r="151" spans="3:33" s="132" customFormat="1" ht="12.75">
      <c r="C151" s="133" t="s">
        <v>38</v>
      </c>
      <c r="D151" s="133"/>
      <c r="J151" s="133"/>
      <c r="K151" s="133"/>
      <c r="L151" s="133"/>
      <c r="N151" s="133"/>
      <c r="R151" s="133"/>
      <c r="S151" s="133"/>
      <c r="U151" s="135" t="s">
        <v>33</v>
      </c>
      <c r="V151" s="133"/>
      <c r="W151" s="133"/>
      <c r="X151" s="133"/>
      <c r="Y151" s="165"/>
      <c r="Z151" s="165"/>
      <c r="AA151" s="133"/>
      <c r="AB151" s="133"/>
      <c r="AC151" s="133"/>
      <c r="AD151" s="133"/>
      <c r="AE151" s="133"/>
      <c r="AF151" s="165"/>
      <c r="AG151" s="165"/>
    </row>
    <row r="152" spans="4:33" s="132" customFormat="1" ht="12.75">
      <c r="D152" s="133"/>
      <c r="J152" s="133"/>
      <c r="K152" s="133"/>
      <c r="L152" s="133"/>
      <c r="N152" s="133"/>
      <c r="R152" s="133"/>
      <c r="S152" s="133"/>
      <c r="U152" s="133"/>
      <c r="V152" s="133"/>
      <c r="W152" s="133"/>
      <c r="X152" s="133"/>
      <c r="Y152" s="165"/>
      <c r="Z152" s="165"/>
      <c r="AA152" s="133"/>
      <c r="AB152" s="133"/>
      <c r="AC152" s="133"/>
      <c r="AD152" s="133"/>
      <c r="AE152" s="133"/>
      <c r="AF152" s="165"/>
      <c r="AG152" s="165"/>
    </row>
    <row r="153" spans="4:33" s="132" customFormat="1" ht="12.75">
      <c r="D153" s="133"/>
      <c r="E153" s="138" t="s">
        <v>64</v>
      </c>
      <c r="J153" s="133"/>
      <c r="K153" s="133"/>
      <c r="L153" s="133"/>
      <c r="N153" s="133"/>
      <c r="P153" s="139" t="s">
        <v>66</v>
      </c>
      <c r="Q153" s="139"/>
      <c r="R153" s="133"/>
      <c r="S153" s="133"/>
      <c r="U153" s="133"/>
      <c r="V153" s="133"/>
      <c r="W153" s="133"/>
      <c r="X153" s="133"/>
      <c r="Y153" s="165"/>
      <c r="Z153" s="165"/>
      <c r="AA153" s="133"/>
      <c r="AB153" s="133"/>
      <c r="AC153" s="133"/>
      <c r="AD153" s="133"/>
      <c r="AE153" s="133"/>
      <c r="AF153" s="165"/>
      <c r="AG153" s="165"/>
    </row>
    <row r="154" spans="3:33" s="132" customFormat="1" ht="12.75">
      <c r="C154" s="133"/>
      <c r="D154" s="133"/>
      <c r="E154" s="135" t="s">
        <v>6</v>
      </c>
      <c r="J154" s="133"/>
      <c r="K154" s="133"/>
      <c r="L154" s="133"/>
      <c r="P154" s="136" t="s">
        <v>128</v>
      </c>
      <c r="Q154" s="136"/>
      <c r="R154" s="133"/>
      <c r="S154" s="133"/>
      <c r="U154" s="133"/>
      <c r="V154" s="133"/>
      <c r="W154" s="133"/>
      <c r="X154" s="133"/>
      <c r="Y154" s="165"/>
      <c r="Z154" s="165"/>
      <c r="AA154" s="133"/>
      <c r="AB154" s="133"/>
      <c r="AC154" s="133"/>
      <c r="AD154" s="133"/>
      <c r="AE154" s="133"/>
      <c r="AF154" s="165"/>
      <c r="AG154" s="165"/>
    </row>
    <row r="155" spans="3:33" s="132" customFormat="1" ht="12.75">
      <c r="C155" s="133"/>
      <c r="D155" s="133"/>
      <c r="J155" s="133"/>
      <c r="K155" s="133"/>
      <c r="L155" s="133"/>
      <c r="N155" s="133"/>
      <c r="P155" s="7" t="s">
        <v>13</v>
      </c>
      <c r="Q155" s="7"/>
      <c r="R155" s="133"/>
      <c r="S155" s="133"/>
      <c r="U155" s="133"/>
      <c r="V155" s="133"/>
      <c r="W155" s="133"/>
      <c r="X155" s="133"/>
      <c r="Y155" s="165"/>
      <c r="Z155" s="165"/>
      <c r="AA155" s="133"/>
      <c r="AB155" s="133"/>
      <c r="AC155" s="133"/>
      <c r="AD155" s="133"/>
      <c r="AE155" s="133"/>
      <c r="AF155" s="165"/>
      <c r="AG155" s="165"/>
    </row>
    <row r="156" spans="3:33" s="132" customFormat="1" ht="12.75">
      <c r="C156" s="133"/>
      <c r="D156" s="133"/>
      <c r="J156" s="133"/>
      <c r="K156" s="133"/>
      <c r="L156" s="133"/>
      <c r="N156" s="133"/>
      <c r="R156" s="133"/>
      <c r="S156" s="133"/>
      <c r="V156" s="133"/>
      <c r="W156" s="133"/>
      <c r="X156" s="133"/>
      <c r="Y156" s="165"/>
      <c r="Z156" s="165"/>
      <c r="AA156" s="133"/>
      <c r="AB156" s="133"/>
      <c r="AC156" s="133"/>
      <c r="AD156" s="133"/>
      <c r="AE156" s="133"/>
      <c r="AF156" s="165"/>
      <c r="AG156" s="165"/>
    </row>
    <row r="157" spans="3:33" s="132" customFormat="1" ht="12.75">
      <c r="C157" s="133"/>
      <c r="D157" s="133"/>
      <c r="J157" s="133"/>
      <c r="K157" s="133"/>
      <c r="L157" s="133"/>
      <c r="N157" s="133"/>
      <c r="P157" s="213"/>
      <c r="Q157" s="213"/>
      <c r="R157" s="133"/>
      <c r="S157" s="133"/>
      <c r="V157" s="133"/>
      <c r="W157" s="133"/>
      <c r="X157" s="133"/>
      <c r="Y157" s="165"/>
      <c r="Z157" s="165"/>
      <c r="AA157" s="133"/>
      <c r="AB157" s="133"/>
      <c r="AC157" s="133"/>
      <c r="AD157" s="133"/>
      <c r="AE157" s="133"/>
      <c r="AF157" s="165"/>
      <c r="AG157" s="165"/>
    </row>
    <row r="158" spans="16:17" ht="12.75">
      <c r="P158" s="214"/>
      <c r="Q158" s="214"/>
    </row>
    <row r="159" spans="16:17" ht="12.75">
      <c r="P159" s="214"/>
      <c r="Q159" s="214"/>
    </row>
    <row r="160" spans="16:17" ht="12.75">
      <c r="P160" s="214"/>
      <c r="Q160" s="214"/>
    </row>
    <row r="161" spans="16:17" ht="12.75">
      <c r="P161" s="214"/>
      <c r="Q161" s="214"/>
    </row>
    <row r="162" spans="16:17" ht="12.75">
      <c r="P162" s="214"/>
      <c r="Q162" s="214"/>
    </row>
    <row r="163" spans="16:17" ht="12.75">
      <c r="P163" s="214"/>
      <c r="Q163" s="214"/>
    </row>
    <row r="164" spans="16:17" ht="12.75">
      <c r="P164" s="214"/>
      <c r="Q164" s="214"/>
    </row>
    <row r="165" spans="16:17" ht="12.75">
      <c r="P165" s="214"/>
      <c r="Q165" s="214"/>
    </row>
    <row r="166" spans="16:17" ht="12.75">
      <c r="P166" s="214"/>
      <c r="Q166" s="214"/>
    </row>
    <row r="167" spans="16:17" ht="12.75">
      <c r="P167" s="214"/>
      <c r="Q167" s="214"/>
    </row>
    <row r="168" spans="16:17" ht="12.75">
      <c r="P168" s="214"/>
      <c r="Q168" s="214"/>
    </row>
    <row r="169" spans="16:17" ht="12.75">
      <c r="P169" s="214"/>
      <c r="Q169" s="214"/>
    </row>
    <row r="170" spans="16:17" ht="12.75">
      <c r="P170" s="214"/>
      <c r="Q170" s="214"/>
    </row>
    <row r="171" spans="16:17" ht="12.75">
      <c r="P171" s="214"/>
      <c r="Q171" s="214"/>
    </row>
    <row r="172" spans="16:17" ht="12.75">
      <c r="P172" s="214"/>
      <c r="Q172" s="214"/>
    </row>
    <row r="173" spans="16:17" ht="12.75">
      <c r="P173" s="214"/>
      <c r="Q173" s="214"/>
    </row>
    <row r="174" spans="16:17" ht="12.75">
      <c r="P174" s="214"/>
      <c r="Q174" s="214"/>
    </row>
    <row r="175" spans="16:17" ht="12.75">
      <c r="P175" s="214"/>
      <c r="Q175" s="214"/>
    </row>
    <row r="176" spans="16:17" ht="12.75">
      <c r="P176" s="214"/>
      <c r="Q176" s="214"/>
    </row>
    <row r="177" spans="16:17" ht="12.75">
      <c r="P177" s="214"/>
      <c r="Q177" s="214"/>
    </row>
    <row r="178" spans="16:17" ht="12.75">
      <c r="P178" s="214"/>
      <c r="Q178" s="214"/>
    </row>
    <row r="179" spans="16:17" ht="12.75">
      <c r="P179" s="214"/>
      <c r="Q179" s="214"/>
    </row>
    <row r="180" spans="16:17" ht="12.75">
      <c r="P180" s="214"/>
      <c r="Q180" s="214"/>
    </row>
    <row r="181" spans="16:17" ht="12.75">
      <c r="P181" s="214"/>
      <c r="Q181" s="214"/>
    </row>
    <row r="182" spans="16:17" ht="12.75">
      <c r="P182" s="214"/>
      <c r="Q182" s="214"/>
    </row>
    <row r="183" spans="16:17" ht="12.75">
      <c r="P183" s="214"/>
      <c r="Q183" s="214"/>
    </row>
    <row r="184" spans="16:17" ht="12.75">
      <c r="P184" s="214"/>
      <c r="Q184" s="214"/>
    </row>
    <row r="185" spans="16:17" ht="12.75">
      <c r="P185" s="214"/>
      <c r="Q185" s="214"/>
    </row>
    <row r="186" spans="16:17" ht="12.75">
      <c r="P186" s="214"/>
      <c r="Q186" s="214"/>
    </row>
    <row r="187" spans="16:17" ht="12.75">
      <c r="P187" s="214"/>
      <c r="Q187" s="214"/>
    </row>
    <row r="188" spans="16:17" ht="12.75">
      <c r="P188" s="214"/>
      <c r="Q188" s="214"/>
    </row>
    <row r="189" spans="16:17" ht="12.75">
      <c r="P189" s="214"/>
      <c r="Q189" s="214"/>
    </row>
    <row r="190" spans="16:17" ht="12.75">
      <c r="P190" s="214"/>
      <c r="Q190" s="214"/>
    </row>
    <row r="191" spans="16:17" ht="12.75">
      <c r="P191" s="214"/>
      <c r="Q191" s="214"/>
    </row>
    <row r="192" spans="16:17" ht="12.75">
      <c r="P192" s="214"/>
      <c r="Q192" s="214"/>
    </row>
    <row r="193" spans="16:17" ht="12.75">
      <c r="P193" s="214"/>
      <c r="Q193" s="214"/>
    </row>
    <row r="194" spans="16:17" ht="12.75">
      <c r="P194" s="214"/>
      <c r="Q194" s="214"/>
    </row>
    <row r="195" spans="16:17" ht="12.75">
      <c r="P195" s="214"/>
      <c r="Q195" s="214"/>
    </row>
    <row r="196" spans="16:17" ht="12.75">
      <c r="P196" s="214"/>
      <c r="Q196" s="214"/>
    </row>
    <row r="197" spans="16:17" ht="12.75">
      <c r="P197" s="214"/>
      <c r="Q197" s="214"/>
    </row>
    <row r="198" spans="16:17" ht="12.75">
      <c r="P198" s="214"/>
      <c r="Q198" s="214"/>
    </row>
    <row r="199" spans="16:17" ht="12.75">
      <c r="P199" s="214"/>
      <c r="Q199" s="214"/>
    </row>
    <row r="200" spans="16:17" ht="12.75">
      <c r="P200" s="214"/>
      <c r="Q200" s="214"/>
    </row>
    <row r="201" spans="16:17" ht="12.75">
      <c r="P201" s="214"/>
      <c r="Q201" s="214"/>
    </row>
    <row r="202" spans="16:17" ht="12.75">
      <c r="P202" s="214"/>
      <c r="Q202" s="214"/>
    </row>
    <row r="203" spans="16:17" ht="12.75">
      <c r="P203" s="214"/>
      <c r="Q203" s="214"/>
    </row>
    <row r="204" spans="16:17" ht="12.75">
      <c r="P204" s="214"/>
      <c r="Q204" s="214"/>
    </row>
    <row r="205" spans="16:17" ht="12.75">
      <c r="P205" s="214"/>
      <c r="Q205" s="214"/>
    </row>
    <row r="206" spans="16:17" ht="12.75">
      <c r="P206" s="214"/>
      <c r="Q206" s="214"/>
    </row>
    <row r="207" spans="16:17" ht="12.75">
      <c r="P207" s="214"/>
      <c r="Q207" s="214"/>
    </row>
    <row r="208" spans="16:17" ht="12.75">
      <c r="P208" s="214"/>
      <c r="Q208" s="214"/>
    </row>
    <row r="209" spans="16:17" ht="12.75">
      <c r="P209" s="214"/>
      <c r="Q209" s="214"/>
    </row>
    <row r="210" spans="16:17" ht="12.75">
      <c r="P210" s="214"/>
      <c r="Q210" s="214"/>
    </row>
    <row r="211" spans="16:17" ht="12.75">
      <c r="P211" s="214"/>
      <c r="Q211" s="214"/>
    </row>
    <row r="212" spans="16:17" ht="12.75">
      <c r="P212" s="214"/>
      <c r="Q212" s="214"/>
    </row>
    <row r="213" spans="16:17" ht="12.75">
      <c r="P213" s="214"/>
      <c r="Q213" s="214"/>
    </row>
    <row r="214" spans="16:17" ht="12.75">
      <c r="P214" s="214"/>
      <c r="Q214" s="214"/>
    </row>
    <row r="215" spans="16:17" ht="12.75">
      <c r="P215" s="214"/>
      <c r="Q215" s="214"/>
    </row>
    <row r="216" spans="16:17" ht="12.75">
      <c r="P216" s="214"/>
      <c r="Q216" s="214"/>
    </row>
    <row r="217" spans="16:17" ht="12.75">
      <c r="P217" s="214"/>
      <c r="Q217" s="214"/>
    </row>
    <row r="218" spans="16:17" ht="12.75">
      <c r="P218" s="214"/>
      <c r="Q218" s="214"/>
    </row>
    <row r="219" spans="16:17" ht="12.75">
      <c r="P219" s="214"/>
      <c r="Q219" s="214"/>
    </row>
    <row r="220" spans="16:17" ht="12.75">
      <c r="P220" s="214"/>
      <c r="Q220" s="214"/>
    </row>
    <row r="221" spans="16:17" ht="12.75">
      <c r="P221" s="214"/>
      <c r="Q221" s="214"/>
    </row>
    <row r="222" spans="16:17" ht="12.75">
      <c r="P222" s="214"/>
      <c r="Q222" s="214"/>
    </row>
    <row r="223" spans="16:17" ht="12.75">
      <c r="P223" s="214"/>
      <c r="Q223" s="214"/>
    </row>
    <row r="224" spans="16:17" ht="12.75">
      <c r="P224" s="214"/>
      <c r="Q224" s="214"/>
    </row>
    <row r="225" spans="16:17" ht="12.75">
      <c r="P225" s="214"/>
      <c r="Q225" s="214"/>
    </row>
    <row r="226" spans="16:17" ht="12.75">
      <c r="P226" s="214"/>
      <c r="Q226" s="214"/>
    </row>
    <row r="227" spans="16:17" ht="12.75">
      <c r="P227" s="214"/>
      <c r="Q227" s="214"/>
    </row>
    <row r="228" spans="16:17" ht="12.75">
      <c r="P228" s="214"/>
      <c r="Q228" s="214"/>
    </row>
    <row r="229" spans="16:17" ht="12.75">
      <c r="P229" s="214"/>
      <c r="Q229" s="214"/>
    </row>
    <row r="230" spans="16:17" ht="12.75">
      <c r="P230" s="214"/>
      <c r="Q230" s="214"/>
    </row>
    <row r="231" spans="16:17" ht="12.75">
      <c r="P231" s="214"/>
      <c r="Q231" s="214"/>
    </row>
    <row r="232" spans="16:17" ht="12.75">
      <c r="P232" s="214"/>
      <c r="Q232" s="214"/>
    </row>
    <row r="233" spans="16:17" ht="12.75">
      <c r="P233" s="214"/>
      <c r="Q233" s="214"/>
    </row>
    <row r="234" spans="16:17" ht="12.75">
      <c r="P234" s="214"/>
      <c r="Q234" s="214"/>
    </row>
    <row r="235" spans="16:17" ht="12.75">
      <c r="P235" s="214"/>
      <c r="Q235" s="214"/>
    </row>
    <row r="236" spans="16:17" ht="12.75">
      <c r="P236" s="214"/>
      <c r="Q236" s="214"/>
    </row>
    <row r="237" spans="16:17" ht="12.75">
      <c r="P237" s="214"/>
      <c r="Q237" s="214"/>
    </row>
    <row r="238" spans="16:17" ht="12.75">
      <c r="P238" s="214"/>
      <c r="Q238" s="214"/>
    </row>
    <row r="239" spans="16:17" ht="12.75">
      <c r="P239" s="214"/>
      <c r="Q239" s="214"/>
    </row>
    <row r="240" spans="16:17" ht="12.75">
      <c r="P240" s="214"/>
      <c r="Q240" s="214"/>
    </row>
  </sheetData>
  <sheetProtection/>
  <printOptions/>
  <pageMargins left="0.25" right="0.25" top="0.25" bottom="0.25" header="0.2" footer="0.2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Colorado Alliance for Immigration Reform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Population Projections</dc:title>
  <dc:subject>US Population Projections</dc:subject>
  <dc:creator>Fred Elbel</dc:creator>
  <cp:keywords/>
  <dc:description/>
  <cp:lastModifiedBy>Fred Elbel</cp:lastModifiedBy>
  <dcterms:created xsi:type="dcterms:W3CDTF">2013-03-05T22:19:19Z</dcterms:created>
  <dcterms:modified xsi:type="dcterms:W3CDTF">2013-06-20T01:04:24Z</dcterms:modified>
  <cp:category/>
  <cp:version/>
  <cp:contentType/>
  <cp:contentStatus/>
</cp:coreProperties>
</file>